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30.09.2007" sheetId="1" r:id="rId1"/>
    <sheet name="1st Quarter 2005" sheetId="2" state="hidden" r:id="rId2"/>
  </sheets>
  <definedNames>
    <definedName name="_xlnm.Print_Area" localSheetId="0">'30.09.2007'!$B$1:$V$98</definedName>
  </definedNames>
  <calcPr calcMode="manual" fullCalcOnLoad="1"/>
</workbook>
</file>

<file path=xl/comments1.xml><?xml version="1.0" encoding="utf-8"?>
<comments xmlns="http://schemas.openxmlformats.org/spreadsheetml/2006/main">
  <authors>
    <author>VAGELIS</author>
  </authors>
  <commentList>
    <comment ref="N87" authorId="0">
      <text>
        <r>
          <rPr>
            <b/>
            <sz val="8"/>
            <rFont val="Tahoma"/>
            <family val="0"/>
          </rPr>
          <t>VAGELIS:</t>
        </r>
        <r>
          <rPr>
            <sz val="8"/>
            <rFont val="Tahoma"/>
            <family val="0"/>
          </rPr>
          <t xml:space="preserve">
Έχουμε βάλει τα σύνολα των αμοιβών των μελών του Δ.Σ., των Διευθυντών και της FMC. βλ. ανάλυση στην εκτύπωση. </t>
        </r>
      </text>
    </comment>
    <comment ref="N89" authorId="0">
      <text>
        <r>
          <rPr>
            <b/>
            <sz val="8"/>
            <rFont val="Tahoma"/>
            <family val="0"/>
          </rPr>
          <t>VAGELIS:</t>
        </r>
        <r>
          <rPr>
            <sz val="8"/>
            <rFont val="Tahoma"/>
            <family val="0"/>
          </rPr>
          <t xml:space="preserve">
Έχουμε βάλει τα υπόλοιπα της 30.09.2007 όλων των ανωτέρω, που καταβλήθηκαν στους δικαιούχους τον Οκτώβριο 2007.</t>
        </r>
      </text>
    </comment>
  </commentList>
</comments>
</file>

<file path=xl/sharedStrings.xml><?xml version="1.0" encoding="utf-8"?>
<sst xmlns="http://schemas.openxmlformats.org/spreadsheetml/2006/main" count="307" uniqueCount="275">
  <si>
    <r>
      <t>A.M</t>
    </r>
    <r>
      <rPr>
        <b/>
        <sz val="10"/>
        <rFont val="Arial Greek"/>
        <family val="2"/>
      </rPr>
      <t>.</t>
    </r>
    <r>
      <rPr>
        <b/>
        <sz val="8"/>
        <rFont val="Arial Greek"/>
        <family val="2"/>
      </rPr>
      <t>A.E. 22949/06/B/90/107</t>
    </r>
  </si>
  <si>
    <t xml:space="preserve"> </t>
  </si>
  <si>
    <t>31.3.2005</t>
  </si>
  <si>
    <t>31.12.2004</t>
  </si>
  <si>
    <t>1.1-31.3.2004</t>
  </si>
  <si>
    <t>1.1-31.3.2005</t>
  </si>
  <si>
    <t>1.1.-31.3.2004</t>
  </si>
  <si>
    <t>1.1.2005</t>
  </si>
  <si>
    <t>1.1.2004</t>
  </si>
  <si>
    <t>για δαπάνες στα κέρδη εις νέο</t>
  </si>
  <si>
    <t>Αναγνώριση αναβαλλόμενης φορολογίας</t>
  </si>
  <si>
    <t xml:space="preserve">                 Α.Δ.ΤΣ305746</t>
  </si>
  <si>
    <t xml:space="preserve">                        Α.Δ.ΤΧ 260289 </t>
  </si>
  <si>
    <t xml:space="preserve">                                     Α.Δ.ΤΣ274032</t>
  </si>
  <si>
    <t xml:space="preserve">  </t>
  </si>
  <si>
    <t xml:space="preserve"> Α.Δ.ΤΜ 371650</t>
  </si>
  <si>
    <t>ASSETS</t>
  </si>
  <si>
    <t>Amounts expressed in euro</t>
  </si>
  <si>
    <t>Non-current assets</t>
  </si>
  <si>
    <t>Trangible fixed assets</t>
  </si>
  <si>
    <t>Intrangible fixed assets</t>
  </si>
  <si>
    <t>Investing activities and other long term recievables</t>
  </si>
  <si>
    <t>Current assents</t>
  </si>
  <si>
    <t>Inventories</t>
  </si>
  <si>
    <t>Trade debtors</t>
  </si>
  <si>
    <t>Short term investing activities</t>
  </si>
  <si>
    <t>Other assets</t>
  </si>
  <si>
    <t>Cash and cash equivalents</t>
  </si>
  <si>
    <t>TOTAL ASSETS</t>
  </si>
  <si>
    <t>SHAREHOLDERS' EQUITY AND LIABILITIES</t>
  </si>
  <si>
    <t>Long term liabilities</t>
  </si>
  <si>
    <t>Borrowings</t>
  </si>
  <si>
    <t>Other long term liabilities</t>
  </si>
  <si>
    <t>Short term liabilities</t>
  </si>
  <si>
    <t>Debts to trade creditors</t>
  </si>
  <si>
    <t>Other short term liabilities</t>
  </si>
  <si>
    <t>Share capital and Reserves</t>
  </si>
  <si>
    <t>Paid up share capital</t>
  </si>
  <si>
    <t>Share premium</t>
  </si>
  <si>
    <t>Reserves</t>
  </si>
  <si>
    <t>Profits</t>
  </si>
  <si>
    <t>Total equity</t>
  </si>
  <si>
    <t>TOTAL EQUITY AND LIABILITIES</t>
  </si>
  <si>
    <t>COMPANY</t>
  </si>
  <si>
    <t>Cost of goods sold</t>
  </si>
  <si>
    <t>Gross profit</t>
  </si>
  <si>
    <t>Other income</t>
  </si>
  <si>
    <t xml:space="preserve">Administration expenses </t>
  </si>
  <si>
    <t>Research and Development expenses</t>
  </si>
  <si>
    <t>Selling and Distribution expenses</t>
  </si>
  <si>
    <t>Depreciation</t>
  </si>
  <si>
    <t>Profit after tax</t>
  </si>
  <si>
    <t>STATEMENT OF CHANGES IN EQUITY</t>
  </si>
  <si>
    <t>Opening balance</t>
  </si>
  <si>
    <t>(1/1/2005 &amp; 1/1/2004 respectively)</t>
  </si>
  <si>
    <t>Closing balance</t>
  </si>
  <si>
    <t>(31.3.2005 &amp; 31.3.2004 respectively)</t>
  </si>
  <si>
    <t>CASH FLOW STATEMENT</t>
  </si>
  <si>
    <t>Cash flows from operating activities</t>
  </si>
  <si>
    <t>Profit before tax</t>
  </si>
  <si>
    <t>Interest paid</t>
  </si>
  <si>
    <t>Other non-cash expenses</t>
  </si>
  <si>
    <t>Cash operating income</t>
  </si>
  <si>
    <t>Decrease/(increase) in inventories</t>
  </si>
  <si>
    <t>Decrease/(increase) in receivables</t>
  </si>
  <si>
    <t>Decrease/(increase) in other assets</t>
  </si>
  <si>
    <t>Increase/(decrease) in current liabilities (excluding borrowings)</t>
  </si>
  <si>
    <t>Payed interest</t>
  </si>
  <si>
    <t>from operating activities</t>
  </si>
  <si>
    <t>Net cash generated</t>
  </si>
  <si>
    <t>Net cash used in investing activities</t>
  </si>
  <si>
    <t>Cash flows from financing activities</t>
  </si>
  <si>
    <t>Financing activities expenses</t>
  </si>
  <si>
    <t>Proceeds from borrowings</t>
  </si>
  <si>
    <t>Net cash generated from financing activities</t>
  </si>
  <si>
    <t>Company's shareholders</t>
  </si>
  <si>
    <t>Net increase/(decrease) in cash and bank overdrafts</t>
  </si>
  <si>
    <t>Cash and bank overdraft at beginning of period</t>
  </si>
  <si>
    <t>Cash and bank overdraft at end of period</t>
  </si>
  <si>
    <t>RECONCILIATION OF EQUITY IN BEGINNING (1/1/2005&amp; 1/1/2004</t>
  </si>
  <si>
    <t>Equity at the beginning of the period</t>
  </si>
  <si>
    <t>RESPECTIVELY BETWEEN GREEK GAS AND IFRS</t>
  </si>
  <si>
    <t>according to GAS (1/1/2005 &amp; 1/1/2004)</t>
  </si>
  <si>
    <t>Total equity at the beginning of the period</t>
  </si>
  <si>
    <t>(1/1/2005 &amp; 1/1/2004) according to IFRS</t>
  </si>
  <si>
    <t>Notes:</t>
  </si>
  <si>
    <t>2.Property plant and equipment are free of any liens or encumbrances.</t>
  </si>
  <si>
    <t>1.The accounting principles of Balance Sheet in 31.12.2004 have been applied.</t>
  </si>
  <si>
    <t xml:space="preserve">3.All disputes under litigation or arbitration as well as the pending court  </t>
  </si>
  <si>
    <t>decisions have no significant effect on the financial position of the Company.</t>
  </si>
  <si>
    <t>4.The number of staff employed by the Company as at 31st March 2005</t>
  </si>
  <si>
    <t>5.The investing activities of the first term of 2005 were 23390,91 euro.</t>
  </si>
  <si>
    <t>is 48 and was 48 respectively.</t>
  </si>
  <si>
    <t xml:space="preserve">                  AND MANAGING DIRECTOR</t>
  </si>
  <si>
    <t xml:space="preserve">           FINANCE DIRECTOR AND MEMBER OF THE B.O.D.</t>
  </si>
  <si>
    <t xml:space="preserve">                          PAPASPUROU PANAGIOTIS</t>
  </si>
  <si>
    <t>AS COMPANY S.A.</t>
  </si>
  <si>
    <t xml:space="preserve">                CHAIR-MAN OF THE B.O.D.                                           VICE-CHAIRMAN OF B.O.D.</t>
  </si>
  <si>
    <t xml:space="preserve">               ANDREADIS EUSTRATIOS                                               ANDREADOU ANASTASIA</t>
  </si>
  <si>
    <t>BALANCE SHEET</t>
  </si>
  <si>
    <t>INCOME STATEMENT</t>
  </si>
  <si>
    <t xml:space="preserve">  Adjustments to profit based on the following transactions:</t>
  </si>
  <si>
    <t xml:space="preserve">  Cash inflow from operating activities</t>
  </si>
  <si>
    <t>Proceeds from interest</t>
  </si>
  <si>
    <t>Sales /(acquisition) of tangible and other intrangible assets</t>
  </si>
  <si>
    <t>Sales Turnover</t>
  </si>
  <si>
    <t>Profit before tax, depreciation</t>
  </si>
  <si>
    <t>Profit before tax and …….</t>
  </si>
  <si>
    <t>Less:Taxes</t>
  </si>
  <si>
    <t>Distribution:</t>
  </si>
  <si>
    <t>Profit after tax per share (€)</t>
  </si>
  <si>
    <t>Profit for period after tax</t>
  </si>
  <si>
    <t>Effect of appraisal on tangible assets</t>
  </si>
  <si>
    <t>Effect of appraisal on intangible assets</t>
  </si>
  <si>
    <t>Transfer fo dividends</t>
  </si>
  <si>
    <t xml:space="preserve">Transfer of gov't funding </t>
  </si>
  <si>
    <t>Other projections and cancellations</t>
  </si>
  <si>
    <t>Thessaloniki 24.6.2005</t>
  </si>
  <si>
    <t>HEAD ACCOUNTANT</t>
  </si>
  <si>
    <t xml:space="preserve">               BAGIOKI OLYMBIA</t>
  </si>
  <si>
    <t>ΣΤΟΙΧΕΙΑ ΙΣΟΛΟΓΙΣΜΟΥ</t>
  </si>
  <si>
    <t>ΕΝΕΡΓΗΤΙΚΟ</t>
  </si>
  <si>
    <t>ΕΤΑΙΡΕΙΑ</t>
  </si>
  <si>
    <t>Αποθέματα</t>
  </si>
  <si>
    <t>Απαιτήσεις από πελάτες</t>
  </si>
  <si>
    <t>Λοιπά στοιχεία ενεργητικού</t>
  </si>
  <si>
    <t>ΣΥΝΟΛΟ ΕΝΕΡΓΗΤΙΚΟΥ</t>
  </si>
  <si>
    <t>ΠΑΘΗΤΙΚΟ</t>
  </si>
  <si>
    <t>Μακροπρόθεσμες υποχρεώσεις</t>
  </si>
  <si>
    <t>Κέρδη προ φόρων</t>
  </si>
  <si>
    <t>Αποσβέσεις</t>
  </si>
  <si>
    <t>Μερίσματα πληρωθέντα</t>
  </si>
  <si>
    <t>FINANCIAL STATEMENTS INFORMATION FOR 1st QUARTER 2005 ended in 31st March 2005</t>
  </si>
  <si>
    <t>(according to law 2190/1920, art.135 and the regulation 17/336/21.04.2005 of the Capital Market Commission)</t>
  </si>
  <si>
    <t xml:space="preserve">The figures presented below provide information about the financial position of AS COMPANY S.A. We recommend the reader prior to make any transaction </t>
  </si>
  <si>
    <t xml:space="preserve">connecting the Company to visit the Company's web site www.ascompany.gr, where the financial statements of the 1st quarter of 2005according to </t>
  </si>
  <si>
    <t>International Financial Reporting Standars are posted.</t>
  </si>
  <si>
    <t>Πρόσθετα στοιχεία και πληροφορίες:</t>
  </si>
  <si>
    <t>Κατανέμονται σε:</t>
  </si>
  <si>
    <t>Βραχυπρόθεσμες τραπεζικές υποχρεώσεις</t>
  </si>
  <si>
    <t>Σύνολο υποχρεώσεων (α)</t>
  </si>
  <si>
    <t>και επενδυτικών αποτελεσμάτων</t>
  </si>
  <si>
    <t>επενδυτικών αποτελεσμάτων και αποσβέσεων</t>
  </si>
  <si>
    <t>Μετόχους Εταιρείας</t>
  </si>
  <si>
    <t>Αγορές / (πωλήσεις) ιδίων μετοχών</t>
  </si>
  <si>
    <t>Λοιπές βραχυπρόθεσμες υποχρεώσεις</t>
  </si>
  <si>
    <t>Λειτουργικές δραστηριότητες</t>
  </si>
  <si>
    <t>Πλέον / μείον προσαρμογές για :</t>
  </si>
  <si>
    <t>Χρεωστικοί τόκοι και συναφή έξοδα</t>
  </si>
  <si>
    <t>Μείωση / (αύξηση) αποθεμάτων</t>
  </si>
  <si>
    <t>Μείωση / (αύξηση) απαιτήσεων</t>
  </si>
  <si>
    <t>Μείον :</t>
  </si>
  <si>
    <t>Χρεωστικοί τόκοι και συναφή έξοδα καταβλημένα</t>
  </si>
  <si>
    <t>Καταβλημένοι φόροι</t>
  </si>
  <si>
    <t>Σύνολο εισροών / (εκροών) από λειτουργικές δραστηριότητες (α)</t>
  </si>
  <si>
    <t>Επενδυτικές δραστηριότητες</t>
  </si>
  <si>
    <t>Σύνολο εισροών / (εκροών) από επενδυτικές δραστηριότητες (β)</t>
  </si>
  <si>
    <t>Χρηματοδοτικές δραστηριότητες</t>
  </si>
  <si>
    <t>Εισπράξεις από αύξηση μετοχικού κεφαλαίου</t>
  </si>
  <si>
    <t>Εισπράξεις από εκδοθέντα / αναληφθέντα δάνεια</t>
  </si>
  <si>
    <t>Καθαρή αύξηση / (μείωση) στα ταμειακά διαθέσιμα</t>
  </si>
  <si>
    <t xml:space="preserve"> και ισοδύναμα περιόδου (α) + (β) + (γ)</t>
  </si>
  <si>
    <t>Ταμειακά διαθέσιμα και ισοδύναμα έναρξης περιόδου</t>
  </si>
  <si>
    <t>Ταμειακά διαθέσιμα και ισοδύναμα λήξης περιόδου</t>
  </si>
  <si>
    <t>Μη κυκλοφοριακά περιουσιακά στοιχεία</t>
  </si>
  <si>
    <t>Ενσώματα πάγια περιουσιακά στοιχεία</t>
  </si>
  <si>
    <t>Ασώματα πάγια περιουσιακά στοιχεία</t>
  </si>
  <si>
    <t>Αναβαλλόμενες φορολογικές απαιτήσεις</t>
  </si>
  <si>
    <t>Κυκλοφορούν ενεργητικό</t>
  </si>
  <si>
    <t>Βραχυπρόθεσμες επενδύσεις</t>
  </si>
  <si>
    <t>Διαθέσιμα και ταμειακά ισοδύναμα</t>
  </si>
  <si>
    <t>Λοιπές μακροπρόθεσμες υποχρεώσεις</t>
  </si>
  <si>
    <t>Βραχυπρόθεσμες υποχρεώσεις</t>
  </si>
  <si>
    <t>Οφειλές προς προμηθευτές</t>
  </si>
  <si>
    <t>Κεφάλαιο και αποθεματικά</t>
  </si>
  <si>
    <t>Καταβλημένο μετοχικό κεφάλαιο</t>
  </si>
  <si>
    <t>Διαφορά μετοχών έκδοσης υπέρ το άρτιο</t>
  </si>
  <si>
    <t>Αποθεματικά</t>
  </si>
  <si>
    <t>Σωρευμένα κέρδη</t>
  </si>
  <si>
    <t>Κόστος πωλήσεων</t>
  </si>
  <si>
    <t>Άλλα έσοδα</t>
  </si>
  <si>
    <t>Έξοδα διοικητικής λειτουργίας</t>
  </si>
  <si>
    <t>Έξοδα λειτουργίας διάθεσης</t>
  </si>
  <si>
    <t>Έξοδα χρηματοοικονομικής λειτουργίας</t>
  </si>
  <si>
    <t>Μακροπρόθεσμες τραπεζικές υποχρεώσεις</t>
  </si>
  <si>
    <t>AS COMPANY Α.Ε. ΕΜΠΟΡΙΚΗ - ΒΙΟΜΗΧΑΝΙΚΗ ΕΤΑΙΡΕΙΑ Η/Υ &amp; ΠΑΙΧΝΙΔΙΩΝ</t>
  </si>
  <si>
    <t>Διεύθυνση Διαδικτύου Εταιρείας</t>
  </si>
  <si>
    <t>Σύνολο Καθαρής Θέσης (δ) = (β) + (γ)</t>
  </si>
  <si>
    <t>ΣΥΝΟΛΟ ΠΑΘΗΤΙΚΟΥ (ε) = (α) + (δ)</t>
  </si>
  <si>
    <t>Μικτά κέρδη / (ζημίες)</t>
  </si>
  <si>
    <t>Κέρδη / (ζημίες) προ φόρων, χρηματοδοτικών,</t>
  </si>
  <si>
    <t>Κέρδη / (ζημίες) προ φόρων, χρηματοδοτικών</t>
  </si>
  <si>
    <t>Μείον  φόροι</t>
  </si>
  <si>
    <t>Μετόχους Μειοψηφίας</t>
  </si>
  <si>
    <t>Πλέον / μείον προσαρμογές για μεταβολές λογαριασμών κεφαλαίου κίνησης :</t>
  </si>
  <si>
    <t>Εισπράξεις από πωλήσεις ενσώματων και άϋλων παγίων στοιχείων</t>
  </si>
  <si>
    <t>Τόκοι εισπραχθέντες</t>
  </si>
  <si>
    <t>Μερίσματα εισπραχθέντα</t>
  </si>
  <si>
    <t>Έξοδα ερευνών και ανάπτυξης</t>
  </si>
  <si>
    <t>Σύνολο εισροών / (εκροών) από χρηματοδοτικές δραστηριότητες (γ)</t>
  </si>
  <si>
    <t>Εισπράξεις από πωλήσεις επενδυτικών τίτλων (μετοχών)</t>
  </si>
  <si>
    <t>Τα παρακάτω στοιχεία και πληροφορίες στοχεύουν σε μία γενική  ενημέρωση για την οικονομική κατάσταση και τα αποτελέσματα της AS COMPANY A.E.</t>
  </si>
  <si>
    <t>Κύκλος εργασιών</t>
  </si>
  <si>
    <t>Κέρδη / (ζημίες) πρό φόρων</t>
  </si>
  <si>
    <t>Κέρδη / (ζημίες) μετά από φόρους από συνεχιζόμενες δραστηριότητες (α)</t>
  </si>
  <si>
    <t>Κέρδη / (ζημίες) μετά από φόρους από διακοπείσες δραστηριότητες (β)</t>
  </si>
  <si>
    <t>1.1 έως</t>
  </si>
  <si>
    <t>Κέρδη / (ζημίες) μετά από φόρους (συνεχιζόμενες και</t>
  </si>
  <si>
    <t>διακοπείσες δραστηριότητες)  (α) + (β)</t>
  </si>
  <si>
    <t>Καθαρή Θέση Μετόχων Εταιρείας (β)</t>
  </si>
  <si>
    <t>Διανεμηθέντα μερίσματα</t>
  </si>
  <si>
    <t>Καθαρό εισόδημα καταχωρημένο απ' ευθείας στη καθαρή θέση</t>
  </si>
  <si>
    <t>Προβλέψεις</t>
  </si>
  <si>
    <t>(Μείωση) / αύξηση υποχρεώσεων (πλην τραπεζών)</t>
  </si>
  <si>
    <t>Αγορά ενσώματων και άϋλων παγίων στοιχείων</t>
  </si>
  <si>
    <t>Εξοφλήσεις δανείων</t>
  </si>
  <si>
    <t>Αποτελέσματα (έσοδα, έξοδα, κέρδη και ζημίες) επενδυτικής δραστηριότητας</t>
  </si>
  <si>
    <t>31.12.2006</t>
  </si>
  <si>
    <t>: www.ascompany.gr</t>
  </si>
  <si>
    <t>Ποσά εκφρασμένα σε €υρώ</t>
  </si>
  <si>
    <t>Κέρδη μετά από φόρους ανά μετοχή - βασικά σε €υρώ</t>
  </si>
  <si>
    <t xml:space="preserve">Κέρδη / (ζημίες) χρήσεως μετά από φόρους </t>
  </si>
  <si>
    <t>Σύμφωνα με την Απόφαση 2/396/31.08.2006 του Διοικητικού Συμβουλίου της Επιτροπής Κεφαλαιαγοράς</t>
  </si>
  <si>
    <t>στη διεύθυνση διαδικτύου της, όπου αναρτώνται οι περιοδικές οικονομικές καταστάσεις που προβλέπουν τα Διεθνή Λογιστικά Πρότυπα</t>
  </si>
  <si>
    <t>καθώς και η Έκθεση Επισκόπησης του Ορκωτού Ελεγκτή Λογιστή όποτε αυτή απαιτείται.</t>
  </si>
  <si>
    <t>ΑΡ.Μ.Α.Ε. 22949/06/Β/90/107    Διεύθυνση της Έδρας της Εταιρείας : Δήμος Ωραιοκάστρου Θεσσαλονίκης</t>
  </si>
  <si>
    <t>Ημερομηνία έγκρισης από το Διοικητικό Συμβούλιο</t>
  </si>
  <si>
    <t>Σύνολο καθαρής θέσης έναρξης χρήσεως (01.01.2007 και 01.01.2006 αντίστοιχα)</t>
  </si>
  <si>
    <t>ΣΤΟΙΧΕΙΑ ΚΑΤΑΣΤΑΣΗΣ ΤΑΜΙΑΚΩΝ ΡΟΩΝ ΠΕΡΙΟΔΟΥ</t>
  </si>
  <si>
    <t>ΣΤΟΙΧΕΙΑ ΚΑΤΑΣΤΑΣΗΣ ΑΠΟΤΕΛΕΣΜΑΤΩΝ ΠΕΡΙΟΔΟΥ</t>
  </si>
  <si>
    <t>ΣΤΟΙΧΕΙΑ ΚΑΤΑΣΤΑΣΗΣ ΜΕΤΑΒΟΛΩΝ ΚΑΘΑΡΗΣ ΘΕΣΗΣ ΠΕΡΙΟΔΟΥ</t>
  </si>
  <si>
    <t>1.</t>
  </si>
  <si>
    <t>2.</t>
  </si>
  <si>
    <t>Η Εταιρεία έχει ελεγχθεί φορολογικά μέχρι και τη χρήση που έληξε στις 31.12.2004 με συνέπεια να υπάρχει το ενδεχόμενο επιβολής πρόσθετων φόρων και προσαυξήσεων κατά το χρόνο</t>
  </si>
  <si>
    <t>που θα εξετασθούν και θα οριστικοποιηθούν οι φορολογικές δηλώσεις των  ανέλεγκτων χρήσεων. Η έκβαση του φορολογικού ελέγχου δεν είναι δυνατόν να προβλεφθεί στο παρόν στάδιο</t>
  </si>
  <si>
    <t>Δεν υπήρξε περίπτωση μεταβολής στις λογιστικές πολιτικές ή εκτιμήσεις που ακολουθήθηκαν σε σχέση με την αντίστοιχη περίοδο της προηγούμενης χρήσης, όπως διόρθωση λάθους,</t>
  </si>
  <si>
    <t>υιοθέτησης νέου διεθνούς λογιστικού προτύπου, ή αναταξινόμηση των συγκριτικών οικονομικών στοιχείων.</t>
  </si>
  <si>
    <t>3.</t>
  </si>
  <si>
    <t>Δεν υπήρξαν κατά την τρέχουσα περίοδο, εταιρικά γεγονότα όπως εξαγορά, πώληση, συγχώνευση άλλης εταιρείας ή κλάδου, απόσχιση κλάδου και αναδιοργάνωση.</t>
  </si>
  <si>
    <t>4.</t>
  </si>
  <si>
    <t>Δεν υπήρξε αλλαγή της οικονομικής χρήσης της Εταιρείας και τα οικονομικά στοιχεία σε σχέση με την αντίστοιχη περίοδο της προηγούμενης χρήσης είναι απολύτως συγκρίσιμα.</t>
  </si>
  <si>
    <t>5.</t>
  </si>
  <si>
    <t>άλλες εταιρείες.</t>
  </si>
  <si>
    <t>Η Εταιρεία δεν συντάσσει ενοποιημένες οικονομικές καταστάσεις, ούτε οι οικονομικές καταστάσεις της συμπεριλαμβάνονται σε ενοποιημένες οικονομικές καταστάσεις που καταρτίζουν</t>
  </si>
  <si>
    <t>6.</t>
  </si>
  <si>
    <t>Επί των ακινήτων της Εταιρείας δεν υφίστανται εμπράγματα βάρη.</t>
  </si>
  <si>
    <t>7.</t>
  </si>
  <si>
    <t>οικονομική κατάσταση ή λειτουργία της.</t>
  </si>
  <si>
    <t>Δεν υπάρχουν πάσης φύσεως επίδικες ή υπό διαιτησία διαφορές της Εταιρείας καθώς και αποφάσεις δικαστικών ή διαιτητικών οργάνων που να έχουν σημαντική επίπτωση στην</t>
  </si>
  <si>
    <t>8.</t>
  </si>
  <si>
    <t>περιόδου της προηγούμενης χρήσης.</t>
  </si>
  <si>
    <t>9.</t>
  </si>
  <si>
    <t>Η Εταιρεία έχει προβεί μέσω του Χρηματιστηρίου Αθηνών σε προηγούμενη χρήση, σε αγορά 94.730 ιδίων μετοχών με μέση τιμή κτήσεως  € 0,766 και συνολική αξία κτήσεως € 72.559,90.</t>
  </si>
  <si>
    <t>10.</t>
  </si>
  <si>
    <t>Τα ποσά των πωλήσεων και αγορών σωρευτικά από την έναρξη της οικονομικής χρήσης και τα υπόλοιπα των απαιτήσεων και υποχρεώσεων στη λήξη της τρέχουσας περιόδου,</t>
  </si>
  <si>
    <t>που έχουν προκύψει από συναλλαγές της με τα συνδεμένα μέρη, όπως αυτά ορίζονται από το ΔΛΠ 24 έχουν ως ακολούθως:</t>
  </si>
  <si>
    <r>
      <t xml:space="preserve">Δικαιώματα Μειοψηφίας </t>
    </r>
    <r>
      <rPr>
        <b/>
        <sz val="12"/>
        <rFont val="Arial Greek"/>
        <family val="0"/>
      </rPr>
      <t>(γ)</t>
    </r>
  </si>
  <si>
    <t>ΣΥΝΟΠΤΙΚΑ ΟΙΚΟΝΟΜΙΚΑ ΣΤΟΙΧΕΙΑ ΚΑΙ ΠΛΗΡΟΦΟΡΙΕΣ ΤΗΣ ΠΕΡΙΟΔΟΥ από 1 Ιανουαρίου έως  30 Σεπτεμβρίου 2007</t>
  </si>
  <si>
    <t>30.09.2007</t>
  </si>
  <si>
    <t>30.09.2006</t>
  </si>
  <si>
    <t>1.7 έως</t>
  </si>
  <si>
    <t>Σύνολο καθαρής θέσης λήξης χρήσεως (30.09.2007 και 30.09.2006 αντίστοιχα)</t>
  </si>
  <si>
    <t>Ο αριθμός του απασχολούμενου προσωπικού στην Εταιρεία ανερχόταν σε 61 εργαζομένους, στο τέλος της τρέχουσας περιόδου και σε 55 εργαζόμενους, στο τέλος της αντίστοιχης</t>
  </si>
  <si>
    <t>Θεσσαλονίκη, 22 Νοεμβρίου 2007</t>
  </si>
  <si>
    <t>α) Πωλήσεις αγαθών και υπηρεσιών</t>
  </si>
  <si>
    <t>β) Αγορές αγαθών και υπηρεσιών</t>
  </si>
  <si>
    <t>γ) Απαιτήσεις</t>
  </si>
  <si>
    <t>δ) Υποχρεώσεις</t>
  </si>
  <si>
    <t>ε) Συναλλαγές και αμοιβές διευθυντικών στελεχών και μελών της διοίκησης</t>
  </si>
  <si>
    <t>στ) Απαιτήσεις από διευθυντικά στελέχη και μέλη της διοίκησης</t>
  </si>
  <si>
    <t>ζ) Υποχρεώσεις προς διευθυντικά στελέχη και μέλη της διοίκησης</t>
  </si>
  <si>
    <r>
      <t>:</t>
    </r>
    <r>
      <rPr>
        <sz val="14"/>
        <rFont val="Arial Greek"/>
        <family val="0"/>
      </rPr>
      <t xml:space="preserve"> 22 Νοεμβρίου 2007</t>
    </r>
  </si>
  <si>
    <t>των οικονομικών καταστάσεων εννεαμήνου</t>
  </si>
  <si>
    <t>Συνιστούμε, επομένως  στον αναγνώστη, πριν προβεί σε οποιαδήποτε είδους επενδυτική επιλογή ή άλλη συναλλαγή με την Εταιρεία, να ανατρέξει</t>
  </si>
  <si>
    <t>και ως εκ τούτου, δεν έχει γίνει οποιαδήποτε πρόβλεψη στις οικονομικές καταστάσεις σε σχέση με το θέμα αυτό.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</si>
</sst>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#,##0.0000"/>
  </numFmts>
  <fonts count="32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2"/>
    </font>
    <font>
      <b/>
      <sz val="8"/>
      <name val="Arial Greek"/>
      <family val="2"/>
    </font>
    <font>
      <sz val="8"/>
      <name val="Arial Greek"/>
      <family val="2"/>
    </font>
    <font>
      <sz val="6"/>
      <name val="Arial Greek"/>
      <family val="2"/>
    </font>
    <font>
      <sz val="7"/>
      <name val="Arial Greek"/>
      <family val="2"/>
    </font>
    <font>
      <b/>
      <u val="single"/>
      <sz val="10"/>
      <name val="Arial Greek"/>
      <family val="2"/>
    </font>
    <font>
      <b/>
      <u val="single"/>
      <sz val="8"/>
      <name val="Arial Greek"/>
      <family val="2"/>
    </font>
    <font>
      <u val="single"/>
      <sz val="8"/>
      <name val="Arial Greek"/>
      <family val="2"/>
    </font>
    <font>
      <b/>
      <i/>
      <sz val="8"/>
      <color indexed="10"/>
      <name val="Arial Greek"/>
      <family val="0"/>
    </font>
    <font>
      <b/>
      <sz val="8"/>
      <color indexed="10"/>
      <name val="Arial Greek"/>
      <family val="0"/>
    </font>
    <font>
      <b/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name val="Arial Greek"/>
      <family val="2"/>
    </font>
    <font>
      <b/>
      <sz val="11"/>
      <name val="Arial Greek"/>
      <family val="2"/>
    </font>
    <font>
      <b/>
      <sz val="14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 Greek"/>
      <family val="2"/>
    </font>
    <font>
      <b/>
      <sz val="16"/>
      <name val="Arial Greek"/>
      <family val="2"/>
    </font>
    <font>
      <b/>
      <u val="single"/>
      <sz val="14"/>
      <name val="Arial Greek"/>
      <family val="0"/>
    </font>
    <font>
      <sz val="12"/>
      <name val="Arial Greek"/>
      <family val="2"/>
    </font>
    <font>
      <b/>
      <u val="single"/>
      <sz val="12"/>
      <name val="Arial Greek"/>
      <family val="2"/>
    </font>
    <font>
      <sz val="12"/>
      <name val="Times New Roman"/>
      <family val="1"/>
    </font>
    <font>
      <i/>
      <u val="single"/>
      <sz val="12"/>
      <name val="Arial Greek"/>
      <family val="2"/>
    </font>
    <font>
      <b/>
      <i/>
      <sz val="12"/>
      <name val="Arial Greek"/>
      <family val="2"/>
    </font>
    <font>
      <u val="single"/>
      <sz val="12"/>
      <name val="Arial Greek"/>
      <family val="2"/>
    </font>
    <font>
      <u val="single"/>
      <sz val="14"/>
      <name val="Arial Greek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4" fontId="4" fillId="0" borderId="5" xfId="0" applyNumberFormat="1" applyFont="1" applyBorder="1" applyAlignment="1">
      <alignment horizontal="centerContinuous"/>
    </xf>
    <xf numFmtId="4" fontId="4" fillId="0" borderId="14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" fontId="4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4" fontId="4" fillId="0" borderId="15" xfId="0" applyNumberFormat="1" applyFont="1" applyBorder="1" applyAlignment="1">
      <alignment horizontal="centerContinuous"/>
    </xf>
    <xf numFmtId="0" fontId="10" fillId="0" borderId="0" xfId="0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2" borderId="0" xfId="0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Continuous"/>
    </xf>
    <xf numFmtId="4" fontId="4" fillId="2" borderId="5" xfId="0" applyNumberFormat="1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" fontId="4" fillId="2" borderId="0" xfId="0" applyNumberFormat="1" applyFont="1" applyFill="1" applyBorder="1" applyAlignment="1">
      <alignment horizontal="centerContinuous"/>
    </xf>
    <xf numFmtId="0" fontId="4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4" fontId="15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Continuous"/>
    </xf>
    <xf numFmtId="4" fontId="15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14" xfId="0" applyFill="1" applyBorder="1" applyAlignment="1">
      <alignment horizontal="centerContinuous"/>
    </xf>
    <xf numFmtId="0" fontId="15" fillId="2" borderId="10" xfId="0" applyFont="1" applyFill="1" applyBorder="1" applyAlignment="1">
      <alignment horizontal="centerContinuous"/>
    </xf>
    <xf numFmtId="0" fontId="15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left"/>
    </xf>
    <xf numFmtId="14" fontId="16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5" fillId="2" borderId="6" xfId="0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left"/>
    </xf>
    <xf numFmtId="0" fontId="23" fillId="2" borderId="5" xfId="0" applyFont="1" applyFill="1" applyBorder="1" applyAlignment="1">
      <alignment horizontal="centerContinuous"/>
    </xf>
    <xf numFmtId="4" fontId="23" fillId="2" borderId="5" xfId="0" applyNumberFormat="1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Continuous"/>
    </xf>
    <xf numFmtId="4" fontId="23" fillId="2" borderId="0" xfId="0" applyNumberFormat="1" applyFont="1" applyFill="1" applyBorder="1" applyAlignment="1">
      <alignment horizontal="centerContinuous"/>
    </xf>
    <xf numFmtId="0" fontId="23" fillId="2" borderId="0" xfId="0" applyFont="1" applyFill="1" applyBorder="1" applyAlignment="1">
      <alignment/>
    </xf>
    <xf numFmtId="4" fontId="23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23" fillId="2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" fontId="23" fillId="2" borderId="5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23" fillId="2" borderId="1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center"/>
    </xf>
    <xf numFmtId="4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4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23" fillId="2" borderId="13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172" fontId="1" fillId="2" borderId="14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4" fontId="23" fillId="2" borderId="10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23" fillId="2" borderId="9" xfId="0" applyFont="1" applyFill="1" applyBorder="1" applyAlignment="1">
      <alignment/>
    </xf>
    <xf numFmtId="0" fontId="23" fillId="2" borderId="16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4" fontId="23" fillId="2" borderId="14" xfId="0" applyNumberFormat="1" applyFont="1" applyFill="1" applyBorder="1" applyAlignment="1">
      <alignment horizontal="centerContinuous"/>
    </xf>
    <xf numFmtId="0" fontId="23" fillId="2" borderId="6" xfId="0" applyFont="1" applyFill="1" applyBorder="1" applyAlignment="1">
      <alignment/>
    </xf>
    <xf numFmtId="4" fontId="23" fillId="2" borderId="10" xfId="0" applyNumberFormat="1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"/>
    </xf>
    <xf numFmtId="0" fontId="20" fillId="2" borderId="13" xfId="0" applyFont="1" applyFill="1" applyBorder="1" applyAlignment="1">
      <alignment/>
    </xf>
    <xf numFmtId="4" fontId="20" fillId="2" borderId="5" xfId="0" applyNumberFormat="1" applyFont="1" applyFill="1" applyBorder="1" applyAlignment="1">
      <alignment horizontal="centerContinuous"/>
    </xf>
    <xf numFmtId="0" fontId="20" fillId="2" borderId="0" xfId="0" applyFont="1" applyFill="1" applyBorder="1" applyAlignment="1">
      <alignment/>
    </xf>
    <xf numFmtId="4" fontId="20" fillId="2" borderId="5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/>
    </xf>
    <xf numFmtId="0" fontId="20" fillId="2" borderId="5" xfId="0" applyFont="1" applyFill="1" applyBorder="1" applyAlignment="1">
      <alignment horizontal="centerContinuous"/>
    </xf>
    <xf numFmtId="0" fontId="20" fillId="2" borderId="14" xfId="0" applyFont="1" applyFill="1" applyBorder="1" applyAlignment="1">
      <alignment horizontal="centerContinuous"/>
    </xf>
    <xf numFmtId="0" fontId="20" fillId="2" borderId="6" xfId="0" applyFont="1" applyFill="1" applyBorder="1" applyAlignment="1">
      <alignment/>
    </xf>
    <xf numFmtId="4" fontId="20" fillId="2" borderId="0" xfId="0" applyNumberFormat="1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20" fillId="2" borderId="10" xfId="0" applyFont="1" applyFill="1" applyBorder="1" applyAlignment="1">
      <alignment horizontal="centerContinuous"/>
    </xf>
    <xf numFmtId="4" fontId="20" fillId="2" borderId="9" xfId="0" applyNumberFormat="1" applyFont="1" applyFill="1" applyBorder="1" applyAlignment="1">
      <alignment/>
    </xf>
    <xf numFmtId="0" fontId="20" fillId="2" borderId="9" xfId="0" applyFont="1" applyFill="1" applyBorder="1" applyAlignment="1">
      <alignment horizontal="centerContinuous"/>
    </xf>
    <xf numFmtId="4" fontId="20" fillId="2" borderId="9" xfId="0" applyNumberFormat="1" applyFont="1" applyFill="1" applyBorder="1" applyAlignment="1">
      <alignment horizontal="centerContinuous"/>
    </xf>
    <xf numFmtId="0" fontId="20" fillId="2" borderId="16" xfId="0" applyFont="1" applyFill="1" applyBorder="1" applyAlignment="1">
      <alignment horizontal="centerContinuous"/>
    </xf>
    <xf numFmtId="0" fontId="15" fillId="2" borderId="13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 horizontal="right"/>
    </xf>
    <xf numFmtId="0" fontId="15" fillId="2" borderId="10" xfId="0" applyFont="1" applyFill="1" applyBorder="1" applyAlignment="1">
      <alignment/>
    </xf>
    <xf numFmtId="4" fontId="15" fillId="2" borderId="6" xfId="0" applyNumberFormat="1" applyFont="1" applyFill="1" applyBorder="1" applyAlignment="1">
      <alignment/>
    </xf>
    <xf numFmtId="4" fontId="15" fillId="2" borderId="10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/>
    </xf>
    <xf numFmtId="4" fontId="15" fillId="2" borderId="9" xfId="0" applyNumberFormat="1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" fontId="24" fillId="2" borderId="0" xfId="0" applyNumberFormat="1" applyFont="1" applyFill="1" applyBorder="1" applyAlignment="1">
      <alignment horizontal="right" wrapText="1"/>
    </xf>
    <xf numFmtId="4" fontId="24" fillId="2" borderId="0" xfId="0" applyNumberFormat="1" applyFont="1" applyFill="1" applyBorder="1" applyAlignment="1">
      <alignment horizontal="right"/>
    </xf>
    <xf numFmtId="172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4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29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66675</xdr:rowOff>
    </xdr:from>
    <xdr:to>
      <xdr:col>4</xdr:col>
      <xdr:colOff>0</xdr:colOff>
      <xdr:row>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61975"/>
          <a:ext cx="2600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91</xdr:row>
      <xdr:rowOff>171450</xdr:rowOff>
    </xdr:from>
    <xdr:to>
      <xdr:col>11</xdr:col>
      <xdr:colOff>666750</xdr:colOff>
      <xdr:row>96</xdr:row>
      <xdr:rowOff>85725</xdr:rowOff>
    </xdr:to>
    <xdr:sp>
      <xdr:nvSpPr>
        <xdr:cNvPr id="2" name="Rectangle 173"/>
        <xdr:cNvSpPr>
          <a:spLocks/>
        </xdr:cNvSpPr>
      </xdr:nvSpPr>
      <xdr:spPr>
        <a:xfrm>
          <a:off x="10153650" y="22707600"/>
          <a:ext cx="27241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Ο ΠΡΟΕΔΡΟΣ ΤΟΥ Δ.Σ.
&amp; ΔΙΕΥΘΥΝΩΝ ΣΥΜΒΟΥΛΟΣ</a:t>
          </a:r>
          <a:r>
            <a:rPr lang="en-US" cap="none" sz="1100" b="1" i="0" u="none" baseline="0"/>
            <a:t>
ΕΥΣΤΡΑΤΙΟΣ Κ. ΑΝΔΡΕΑΔΗΣ
ΑΔΤ  ΑΒ  691316</a:t>
          </a:r>
        </a:p>
      </xdr:txBody>
    </xdr:sp>
    <xdr:clientData/>
  </xdr:twoCellAnchor>
  <xdr:twoCellAnchor>
    <xdr:from>
      <xdr:col>11</xdr:col>
      <xdr:colOff>2095500</xdr:colOff>
      <xdr:row>91</xdr:row>
      <xdr:rowOff>190500</xdr:rowOff>
    </xdr:from>
    <xdr:to>
      <xdr:col>13</xdr:col>
      <xdr:colOff>1076325</xdr:colOff>
      <xdr:row>96</xdr:row>
      <xdr:rowOff>104775</xdr:rowOff>
    </xdr:to>
    <xdr:sp>
      <xdr:nvSpPr>
        <xdr:cNvPr id="3" name="Rectangle 174"/>
        <xdr:cNvSpPr>
          <a:spLocks/>
        </xdr:cNvSpPr>
      </xdr:nvSpPr>
      <xdr:spPr>
        <a:xfrm>
          <a:off x="14306550" y="22726650"/>
          <a:ext cx="26955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Η ΑΝΤΙΠΡΟΕΔΡΟΣ ΤΟΥ Δ.Σ.
</a:t>
          </a:r>
          <a:r>
            <a:rPr lang="en-US" cap="none" sz="1100" b="1" i="0" u="none" baseline="0"/>
            <a:t>
ΑΝΑΣΤΑΣΙΑ Ε. ΑΝΔΡΕΑΔΟΥ
ΑΔΤ  Μ  371650</a:t>
          </a:r>
        </a:p>
      </xdr:txBody>
    </xdr:sp>
    <xdr:clientData/>
  </xdr:twoCellAnchor>
  <xdr:twoCellAnchor>
    <xdr:from>
      <xdr:col>13</xdr:col>
      <xdr:colOff>1524000</xdr:colOff>
      <xdr:row>91</xdr:row>
      <xdr:rowOff>180975</xdr:rowOff>
    </xdr:from>
    <xdr:to>
      <xdr:col>17</xdr:col>
      <xdr:colOff>723900</xdr:colOff>
      <xdr:row>96</xdr:row>
      <xdr:rowOff>142875</xdr:rowOff>
    </xdr:to>
    <xdr:sp>
      <xdr:nvSpPr>
        <xdr:cNvPr id="4" name="Rectangle 175"/>
        <xdr:cNvSpPr>
          <a:spLocks/>
        </xdr:cNvSpPr>
      </xdr:nvSpPr>
      <xdr:spPr>
        <a:xfrm>
          <a:off x="17449800" y="22717125"/>
          <a:ext cx="27813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Ο ΟΙΚΟΝΟΜΙΚΟΣ ΔΙΕΥΘΥΝΤΗΣ
&amp; ΜΕΛΟΣ ΤΟΥ Δ.Σ.</a:t>
          </a:r>
          <a:r>
            <a:rPr lang="en-US" cap="none" sz="1100" b="1" i="0" u="none" baseline="0"/>
            <a:t>
ΠΑΝΑΓΙΩΤΗΣ Β. ΠΑΠΑΣΠΥΡΟΥ
ΑΔΤ  ΑΕ  032224</a:t>
          </a:r>
        </a:p>
      </xdr:txBody>
    </xdr:sp>
    <xdr:clientData/>
  </xdr:twoCellAnchor>
  <xdr:twoCellAnchor>
    <xdr:from>
      <xdr:col>17</xdr:col>
      <xdr:colOff>1143000</xdr:colOff>
      <xdr:row>91</xdr:row>
      <xdr:rowOff>171450</xdr:rowOff>
    </xdr:from>
    <xdr:to>
      <xdr:col>19</xdr:col>
      <xdr:colOff>1533525</xdr:colOff>
      <xdr:row>96</xdr:row>
      <xdr:rowOff>47625</xdr:rowOff>
    </xdr:to>
    <xdr:sp>
      <xdr:nvSpPr>
        <xdr:cNvPr id="5" name="Rectangle 176"/>
        <xdr:cNvSpPr>
          <a:spLocks/>
        </xdr:cNvSpPr>
      </xdr:nvSpPr>
      <xdr:spPr>
        <a:xfrm>
          <a:off x="20650200" y="22707600"/>
          <a:ext cx="21812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Η ΠΡΟΪΣΤΑΜΕΝΗ
ΤΟΥ ΛΟΓΙΣΤΗΡΙΟΥ
</a:t>
          </a:r>
          <a:r>
            <a:rPr lang="en-US" cap="none" sz="1100" b="1" i="0" u="none" baseline="0"/>
            <a:t>
ΟΛΥΜΠΙΑ Ι. ΜΠΑΓΙΩΚΗ
ΑΔΤ  ΑΕ  671215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99"/>
  <sheetViews>
    <sheetView tabSelected="1" zoomScaleSheetLayoutView="75" workbookViewId="0" topLeftCell="A1">
      <selection activeCell="N89" sqref="N89"/>
    </sheetView>
  </sheetViews>
  <sheetFormatPr defaultColWidth="9.00390625" defaultRowHeight="12.75"/>
  <cols>
    <col min="1" max="2" width="1.75390625" style="78" customWidth="1"/>
    <col min="3" max="3" width="2.75390625" style="78" customWidth="1"/>
    <col min="4" max="5" width="35.75390625" style="78" customWidth="1"/>
    <col min="6" max="6" width="20.75390625" style="78" customWidth="1"/>
    <col min="7" max="7" width="2.75390625" style="79" customWidth="1"/>
    <col min="8" max="8" width="20.75390625" style="78" customWidth="1"/>
    <col min="9" max="9" width="2.75390625" style="79" customWidth="1"/>
    <col min="10" max="10" width="3.75390625" style="79" customWidth="1"/>
    <col min="11" max="12" width="31.75390625" style="78" customWidth="1"/>
    <col min="13" max="13" width="17.00390625" style="78" customWidth="1"/>
    <col min="14" max="14" width="20.75390625" style="78" customWidth="1"/>
    <col min="15" max="15" width="2.75390625" style="78" customWidth="1"/>
    <col min="16" max="16" width="20.75390625" style="78" customWidth="1"/>
    <col min="17" max="17" width="2.75390625" style="78" customWidth="1"/>
    <col min="18" max="18" width="20.75390625" style="78" customWidth="1"/>
    <col min="19" max="19" width="2.75390625" style="78" customWidth="1"/>
    <col min="20" max="20" width="20.75390625" style="79" customWidth="1"/>
    <col min="21" max="21" width="2.75390625" style="78" customWidth="1"/>
    <col min="22" max="22" width="1.75390625" style="79" customWidth="1"/>
    <col min="23" max="16384" width="9.125" style="78" customWidth="1"/>
  </cols>
  <sheetData>
    <row r="1" ht="19.5" customHeight="1" thickBot="1"/>
    <row r="2" spans="3:22" ht="19.5" customHeight="1">
      <c r="C2" s="80"/>
      <c r="D2" s="81"/>
      <c r="E2" s="81"/>
      <c r="F2" s="81"/>
      <c r="G2" s="81"/>
      <c r="H2" s="82"/>
      <c r="I2" s="83"/>
      <c r="J2" s="83"/>
      <c r="K2" s="82"/>
      <c r="L2" s="82"/>
      <c r="M2" s="82"/>
      <c r="N2" s="82"/>
      <c r="O2" s="82"/>
      <c r="P2" s="82"/>
      <c r="Q2" s="82"/>
      <c r="R2" s="82"/>
      <c r="S2" s="82"/>
      <c r="T2" s="83"/>
      <c r="U2" s="106"/>
      <c r="V2" s="90"/>
    </row>
    <row r="3" spans="3:22" ht="19.5" customHeight="1">
      <c r="C3" s="84"/>
      <c r="E3" s="207" t="s">
        <v>185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109"/>
      <c r="V3" s="110"/>
    </row>
    <row r="4" spans="3:22" ht="19.5" customHeight="1">
      <c r="C4" s="84"/>
      <c r="E4" s="201" t="s">
        <v>225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09"/>
      <c r="V4" s="111"/>
    </row>
    <row r="5" spans="3:22" ht="19.5" customHeight="1">
      <c r="C5" s="84"/>
      <c r="E5" s="202" t="s">
        <v>257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109"/>
      <c r="V5" s="110"/>
    </row>
    <row r="6" spans="3:22" s="85" customFormat="1" ht="19.5" customHeight="1">
      <c r="C6" s="86"/>
      <c r="E6" s="202" t="s">
        <v>222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09"/>
      <c r="V6" s="112"/>
    </row>
    <row r="7" spans="3:22" ht="19.5" customHeight="1">
      <c r="C7" s="84"/>
      <c r="E7" s="203" t="s">
        <v>201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109"/>
      <c r="V7" s="113"/>
    </row>
    <row r="8" spans="3:22" ht="19.5" customHeight="1">
      <c r="C8" s="84"/>
      <c r="E8" s="203" t="s">
        <v>273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109"/>
      <c r="V8" s="113"/>
    </row>
    <row r="9" spans="3:22" ht="19.5" customHeight="1">
      <c r="C9" s="84"/>
      <c r="E9" s="203" t="s">
        <v>223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109"/>
      <c r="V9" s="113"/>
    </row>
    <row r="10" spans="3:22" ht="19.5" customHeight="1">
      <c r="C10" s="84"/>
      <c r="E10" s="203" t="s">
        <v>224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109"/>
      <c r="V10" s="113"/>
    </row>
    <row r="11" spans="3:22" ht="19.5" customHeight="1" thickBot="1">
      <c r="C11" s="88"/>
      <c r="D11" s="89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/>
      <c r="V11" s="87"/>
    </row>
    <row r="12" spans="3:22" ht="19.5" customHeight="1">
      <c r="C12" s="167"/>
      <c r="D12" s="205"/>
      <c r="E12" s="205"/>
      <c r="F12" s="119"/>
      <c r="G12" s="168"/>
      <c r="H12" s="169"/>
      <c r="I12" s="170"/>
      <c r="J12" s="171"/>
      <c r="K12" s="206"/>
      <c r="L12" s="206"/>
      <c r="M12" s="172"/>
      <c r="N12" s="172"/>
      <c r="O12" s="172"/>
      <c r="P12" s="172"/>
      <c r="Q12" s="172"/>
      <c r="R12" s="172"/>
      <c r="S12" s="172"/>
      <c r="T12" s="168"/>
      <c r="U12" s="173"/>
      <c r="V12" s="90"/>
    </row>
    <row r="13" spans="3:22" ht="19.5" customHeight="1">
      <c r="C13" s="174"/>
      <c r="D13" s="120" t="s">
        <v>226</v>
      </c>
      <c r="E13" s="121"/>
      <c r="F13" s="120"/>
      <c r="G13" s="175"/>
      <c r="H13" s="169"/>
      <c r="I13" s="171"/>
      <c r="J13" s="171"/>
      <c r="K13" s="122"/>
      <c r="L13" s="120"/>
      <c r="M13" s="120"/>
      <c r="N13" s="176"/>
      <c r="O13" s="176"/>
      <c r="P13" s="176"/>
      <c r="Q13" s="176"/>
      <c r="R13" s="176"/>
      <c r="S13" s="176"/>
      <c r="T13" s="175"/>
      <c r="U13" s="177"/>
      <c r="V13" s="90"/>
    </row>
    <row r="14" spans="3:22" ht="19.5" customHeight="1">
      <c r="C14" s="174"/>
      <c r="D14" s="120" t="s">
        <v>272</v>
      </c>
      <c r="E14" s="121"/>
      <c r="F14" s="122" t="s">
        <v>271</v>
      </c>
      <c r="G14" s="175"/>
      <c r="H14" s="169"/>
      <c r="I14" s="171"/>
      <c r="J14" s="171"/>
      <c r="K14" s="122"/>
      <c r="L14" s="120"/>
      <c r="M14" s="120"/>
      <c r="N14" s="176"/>
      <c r="O14" s="176"/>
      <c r="P14" s="176"/>
      <c r="Q14" s="176"/>
      <c r="R14" s="176"/>
      <c r="S14" s="176"/>
      <c r="T14" s="175"/>
      <c r="U14" s="177"/>
      <c r="V14" s="90"/>
    </row>
    <row r="15" spans="3:22" ht="19.5" customHeight="1">
      <c r="C15" s="174"/>
      <c r="D15" s="120" t="s">
        <v>186</v>
      </c>
      <c r="E15" s="120"/>
      <c r="F15" s="122" t="s">
        <v>218</v>
      </c>
      <c r="G15" s="175"/>
      <c r="H15" s="169"/>
      <c r="I15" s="171"/>
      <c r="J15" s="171"/>
      <c r="K15" s="122"/>
      <c r="L15" s="120"/>
      <c r="M15" s="120"/>
      <c r="N15" s="169"/>
      <c r="O15" s="169"/>
      <c r="P15" s="169"/>
      <c r="Q15" s="169"/>
      <c r="R15" s="169"/>
      <c r="S15" s="169"/>
      <c r="T15" s="175"/>
      <c r="U15" s="177"/>
      <c r="V15" s="90"/>
    </row>
    <row r="16" spans="3:22" ht="19.5" customHeight="1" thickBot="1">
      <c r="C16" s="174"/>
      <c r="D16" s="120"/>
      <c r="E16" s="120"/>
      <c r="F16" s="120"/>
      <c r="G16" s="175"/>
      <c r="H16" s="169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81"/>
      <c r="V16" s="90"/>
    </row>
    <row r="17" spans="3:22" ht="19.5" customHeight="1">
      <c r="C17" s="162"/>
      <c r="D17" s="123"/>
      <c r="E17" s="123"/>
      <c r="F17" s="124"/>
      <c r="G17" s="125"/>
      <c r="H17" s="123"/>
      <c r="I17" s="163"/>
      <c r="J17" s="127"/>
      <c r="K17" s="126"/>
      <c r="L17" s="126"/>
      <c r="M17" s="126"/>
      <c r="N17" s="126"/>
      <c r="O17" s="126"/>
      <c r="P17" s="126"/>
      <c r="Q17" s="126"/>
      <c r="R17" s="126"/>
      <c r="S17" s="126"/>
      <c r="T17" s="127"/>
      <c r="U17" s="142"/>
      <c r="V17" s="90"/>
    </row>
    <row r="18" spans="3:22" ht="19.5" customHeight="1">
      <c r="C18" s="164"/>
      <c r="D18" s="208" t="s">
        <v>120</v>
      </c>
      <c r="E18" s="208"/>
      <c r="F18" s="126"/>
      <c r="G18" s="127"/>
      <c r="H18" s="126"/>
      <c r="I18" s="165"/>
      <c r="J18" s="127"/>
      <c r="K18" s="128"/>
      <c r="L18" s="118" t="s">
        <v>229</v>
      </c>
      <c r="M18" s="143"/>
      <c r="N18" s="143"/>
      <c r="O18" s="143"/>
      <c r="P18" s="143"/>
      <c r="Q18" s="143"/>
      <c r="R18" s="143"/>
      <c r="S18" s="143"/>
      <c r="T18" s="144"/>
      <c r="U18" s="142"/>
      <c r="V18" s="90"/>
    </row>
    <row r="19" spans="3:22" ht="19.5" customHeight="1">
      <c r="C19" s="164"/>
      <c r="D19" s="208" t="s">
        <v>219</v>
      </c>
      <c r="E19" s="208"/>
      <c r="F19" s="126"/>
      <c r="G19" s="127"/>
      <c r="H19" s="126"/>
      <c r="I19" s="165"/>
      <c r="J19" s="127"/>
      <c r="K19" s="128"/>
      <c r="L19" s="118" t="s">
        <v>219</v>
      </c>
      <c r="M19" s="128"/>
      <c r="N19" s="143"/>
      <c r="O19" s="143"/>
      <c r="P19" s="130" t="s">
        <v>122</v>
      </c>
      <c r="Q19" s="143"/>
      <c r="R19" s="143"/>
      <c r="S19" s="143"/>
      <c r="T19" s="129"/>
      <c r="U19" s="142"/>
      <c r="V19" s="90"/>
    </row>
    <row r="20" spans="3:22" ht="19.5" customHeight="1">
      <c r="C20" s="166"/>
      <c r="D20" s="118"/>
      <c r="E20" s="118"/>
      <c r="F20" s="128"/>
      <c r="G20" s="129"/>
      <c r="H20" s="130" t="s">
        <v>122</v>
      </c>
      <c r="I20" s="157"/>
      <c r="J20" s="129"/>
      <c r="K20" s="145"/>
      <c r="L20" s="145"/>
      <c r="M20" s="128"/>
      <c r="N20" s="128"/>
      <c r="O20" s="128"/>
      <c r="P20" s="128"/>
      <c r="Q20" s="128"/>
      <c r="R20" s="128"/>
      <c r="S20" s="128"/>
      <c r="T20" s="129"/>
      <c r="U20" s="146"/>
      <c r="V20" s="99"/>
    </row>
    <row r="21" spans="3:22" ht="19.5" customHeight="1">
      <c r="C21" s="166"/>
      <c r="D21" s="118"/>
      <c r="E21" s="118"/>
      <c r="F21" s="128"/>
      <c r="G21" s="200"/>
      <c r="H21" s="128"/>
      <c r="I21" s="157"/>
      <c r="J21" s="129"/>
      <c r="K21" s="128"/>
      <c r="L21" s="128"/>
      <c r="M21" s="128"/>
      <c r="N21" s="196" t="s">
        <v>206</v>
      </c>
      <c r="O21" s="128"/>
      <c r="P21" s="196" t="s">
        <v>206</v>
      </c>
      <c r="Q21" s="128"/>
      <c r="R21" s="196" t="s">
        <v>260</v>
      </c>
      <c r="S21" s="128"/>
      <c r="T21" s="197" t="s">
        <v>260</v>
      </c>
      <c r="U21" s="147"/>
      <c r="V21" s="99"/>
    </row>
    <row r="22" spans="3:21" ht="19.5" customHeight="1">
      <c r="C22" s="164"/>
      <c r="D22" s="131" t="s">
        <v>121</v>
      </c>
      <c r="E22" s="131"/>
      <c r="F22" s="197" t="s">
        <v>258</v>
      </c>
      <c r="G22" s="129"/>
      <c r="H22" s="197" t="s">
        <v>217</v>
      </c>
      <c r="I22" s="157"/>
      <c r="J22" s="129"/>
      <c r="K22" s="128"/>
      <c r="L22" s="128"/>
      <c r="M22" s="128"/>
      <c r="N22" s="196" t="s">
        <v>258</v>
      </c>
      <c r="O22" s="128"/>
      <c r="P22" s="196" t="s">
        <v>259</v>
      </c>
      <c r="Q22" s="128"/>
      <c r="R22" s="196" t="s">
        <v>258</v>
      </c>
      <c r="S22" s="128"/>
      <c r="T22" s="197" t="s">
        <v>259</v>
      </c>
      <c r="U22" s="148"/>
    </row>
    <row r="23" spans="3:21" ht="19.5" customHeight="1">
      <c r="C23" s="164"/>
      <c r="D23" s="132"/>
      <c r="E23" s="132"/>
      <c r="F23" s="132"/>
      <c r="G23" s="132"/>
      <c r="H23" s="132"/>
      <c r="I23" s="157"/>
      <c r="J23" s="129"/>
      <c r="K23" s="128"/>
      <c r="L23" s="128"/>
      <c r="M23" s="128"/>
      <c r="N23" s="128"/>
      <c r="O23" s="128"/>
      <c r="P23" s="128"/>
      <c r="Q23" s="128"/>
      <c r="R23" s="128"/>
      <c r="S23" s="128"/>
      <c r="T23" s="129"/>
      <c r="U23" s="146"/>
    </row>
    <row r="24" spans="3:21" ht="19.5" customHeight="1">
      <c r="C24" s="164"/>
      <c r="D24" s="133" t="s">
        <v>164</v>
      </c>
      <c r="E24" s="133"/>
      <c r="F24" s="134"/>
      <c r="G24" s="129"/>
      <c r="H24" s="134"/>
      <c r="I24" s="157"/>
      <c r="J24" s="129"/>
      <c r="K24" s="128" t="s">
        <v>202</v>
      </c>
      <c r="L24" s="128"/>
      <c r="M24" s="128"/>
      <c r="N24" s="129">
        <v>16656555.02</v>
      </c>
      <c r="O24" s="128"/>
      <c r="P24" s="129">
        <v>12068002.78</v>
      </c>
      <c r="Q24" s="128"/>
      <c r="R24" s="129">
        <v>5502242.31</v>
      </c>
      <c r="S24" s="128"/>
      <c r="T24" s="129">
        <v>4073842.01</v>
      </c>
      <c r="U24" s="146"/>
    </row>
    <row r="25" spans="3:21" ht="19.5" customHeight="1">
      <c r="C25" s="164"/>
      <c r="D25" s="128" t="s">
        <v>165</v>
      </c>
      <c r="E25" s="128"/>
      <c r="F25" s="134">
        <v>8446163.34</v>
      </c>
      <c r="G25" s="129"/>
      <c r="H25" s="134">
        <v>8737598.959999999</v>
      </c>
      <c r="I25" s="157"/>
      <c r="J25" s="129"/>
      <c r="K25" s="128" t="s">
        <v>179</v>
      </c>
      <c r="L25" s="128"/>
      <c r="M25" s="128"/>
      <c r="N25" s="129">
        <v>-8218056.8</v>
      </c>
      <c r="O25" s="128"/>
      <c r="P25" s="129">
        <v>-6237620.86</v>
      </c>
      <c r="Q25" s="128"/>
      <c r="R25" s="129">
        <v>-3079679.78</v>
      </c>
      <c r="S25" s="128"/>
      <c r="T25" s="129">
        <v>-2372976.89</v>
      </c>
      <c r="U25" s="146"/>
    </row>
    <row r="26" spans="3:21" ht="19.5" customHeight="1">
      <c r="C26" s="164"/>
      <c r="D26" s="128" t="s">
        <v>166</v>
      </c>
      <c r="E26" s="135"/>
      <c r="F26" s="134">
        <v>66577.17</v>
      </c>
      <c r="G26" s="129"/>
      <c r="H26" s="134">
        <v>21886.56</v>
      </c>
      <c r="I26" s="157"/>
      <c r="J26" s="129"/>
      <c r="K26" s="133" t="s">
        <v>189</v>
      </c>
      <c r="L26" s="128"/>
      <c r="M26" s="128"/>
      <c r="N26" s="141">
        <f>SUM(N24:N25)</f>
        <v>8438498.219999999</v>
      </c>
      <c r="O26" s="128"/>
      <c r="P26" s="141">
        <f>SUM(P24:P25)</f>
        <v>5830381.919999999</v>
      </c>
      <c r="Q26" s="128"/>
      <c r="R26" s="141">
        <f>SUM(R24:R25)</f>
        <v>2422562.53</v>
      </c>
      <c r="S26" s="128"/>
      <c r="T26" s="141">
        <f>SUM(T24:T25)</f>
        <v>1700865.1199999996</v>
      </c>
      <c r="U26" s="146"/>
    </row>
    <row r="27" spans="3:21" ht="19.5" customHeight="1">
      <c r="C27" s="164"/>
      <c r="D27" s="128" t="s">
        <v>167</v>
      </c>
      <c r="E27" s="128"/>
      <c r="F27" s="134">
        <v>182967.5</v>
      </c>
      <c r="G27" s="129"/>
      <c r="H27" s="134">
        <v>96765.94</v>
      </c>
      <c r="I27" s="157"/>
      <c r="J27" s="129"/>
      <c r="K27" s="128" t="s">
        <v>180</v>
      </c>
      <c r="L27" s="128"/>
      <c r="M27" s="128"/>
      <c r="N27" s="129">
        <v>39861.78</v>
      </c>
      <c r="O27" s="128"/>
      <c r="P27" s="129">
        <v>48169.48</v>
      </c>
      <c r="Q27" s="128"/>
      <c r="R27" s="129">
        <v>17430.6</v>
      </c>
      <c r="S27" s="128"/>
      <c r="T27" s="129">
        <v>1080.84</v>
      </c>
      <c r="U27" s="146"/>
    </row>
    <row r="28" spans="3:21" ht="19.5" customHeight="1">
      <c r="C28" s="164"/>
      <c r="D28" s="128"/>
      <c r="E28" s="128"/>
      <c r="F28" s="134"/>
      <c r="G28" s="129"/>
      <c r="H28" s="134"/>
      <c r="I28" s="157"/>
      <c r="J28" s="129"/>
      <c r="K28" s="128" t="s">
        <v>181</v>
      </c>
      <c r="L28" s="128"/>
      <c r="M28" s="128"/>
      <c r="N28" s="129">
        <v>-838670.08</v>
      </c>
      <c r="O28" s="128"/>
      <c r="P28" s="129">
        <v>-743163.1</v>
      </c>
      <c r="Q28" s="128"/>
      <c r="R28" s="129">
        <v>-285930.92</v>
      </c>
      <c r="S28" s="128"/>
      <c r="T28" s="129">
        <v>-215123.1</v>
      </c>
      <c r="U28" s="146"/>
    </row>
    <row r="29" spans="3:21" ht="19.5" customHeight="1">
      <c r="C29" s="164"/>
      <c r="D29" s="133" t="s">
        <v>168</v>
      </c>
      <c r="E29" s="128"/>
      <c r="F29" s="134"/>
      <c r="G29" s="129"/>
      <c r="H29" s="134"/>
      <c r="I29" s="157"/>
      <c r="J29" s="129"/>
      <c r="K29" s="128" t="s">
        <v>182</v>
      </c>
      <c r="L29" s="128"/>
      <c r="M29" s="128"/>
      <c r="N29" s="129">
        <v>-3744172.86</v>
      </c>
      <c r="O29" s="128"/>
      <c r="P29" s="129">
        <v>-2417211.51</v>
      </c>
      <c r="Q29" s="128"/>
      <c r="R29" s="129">
        <v>-1122737.48</v>
      </c>
      <c r="S29" s="128"/>
      <c r="T29" s="129">
        <v>-604521.77</v>
      </c>
      <c r="U29" s="146"/>
    </row>
    <row r="30" spans="3:21" ht="19.5" customHeight="1">
      <c r="C30" s="164"/>
      <c r="D30" s="128" t="s">
        <v>123</v>
      </c>
      <c r="E30" s="128"/>
      <c r="F30" s="134">
        <v>5126416.82</v>
      </c>
      <c r="G30" s="129"/>
      <c r="H30" s="134">
        <v>3550394.34</v>
      </c>
      <c r="I30" s="157"/>
      <c r="J30" s="129"/>
      <c r="K30" s="128" t="s">
        <v>198</v>
      </c>
      <c r="L30" s="128"/>
      <c r="M30" s="128"/>
      <c r="N30" s="129">
        <v>-112569.73</v>
      </c>
      <c r="O30" s="128"/>
      <c r="P30" s="129">
        <v>-90896.68</v>
      </c>
      <c r="Q30" s="128"/>
      <c r="R30" s="129">
        <v>-36622.42</v>
      </c>
      <c r="S30" s="128"/>
      <c r="T30" s="129">
        <v>-22327.1</v>
      </c>
      <c r="U30" s="146"/>
    </row>
    <row r="31" spans="3:21" ht="19.5" customHeight="1">
      <c r="C31" s="164"/>
      <c r="D31" s="128" t="s">
        <v>124</v>
      </c>
      <c r="E31" s="128"/>
      <c r="F31" s="134">
        <v>18054300.91</v>
      </c>
      <c r="G31" s="129"/>
      <c r="H31" s="134">
        <v>13297972</v>
      </c>
      <c r="I31" s="157"/>
      <c r="J31" s="129"/>
      <c r="K31" s="133" t="s">
        <v>190</v>
      </c>
      <c r="L31" s="128"/>
      <c r="M31" s="128"/>
      <c r="N31" s="129"/>
      <c r="O31" s="128"/>
      <c r="P31" s="129"/>
      <c r="Q31" s="128"/>
      <c r="R31" s="129"/>
      <c r="S31" s="128"/>
      <c r="T31" s="129"/>
      <c r="U31" s="146"/>
    </row>
    <row r="32" spans="3:21" ht="19.5" customHeight="1">
      <c r="C32" s="164"/>
      <c r="D32" s="128" t="s">
        <v>169</v>
      </c>
      <c r="E32" s="128"/>
      <c r="F32" s="134">
        <v>25632.88</v>
      </c>
      <c r="G32" s="129"/>
      <c r="H32" s="134">
        <v>13108</v>
      </c>
      <c r="I32" s="157"/>
      <c r="J32" s="129"/>
      <c r="K32" s="133" t="s">
        <v>142</v>
      </c>
      <c r="L32" s="128"/>
      <c r="M32" s="128"/>
      <c r="N32" s="141">
        <f>SUM(N26:N31)</f>
        <v>3782947.329999998</v>
      </c>
      <c r="O32" s="128"/>
      <c r="P32" s="141">
        <f>SUM(P26:P31)</f>
        <v>2627280.11</v>
      </c>
      <c r="Q32" s="128"/>
      <c r="R32" s="141">
        <f>SUM(R26:R31)</f>
        <v>994702.3099999999</v>
      </c>
      <c r="S32" s="128"/>
      <c r="T32" s="141">
        <f>SUM(T26:T31)</f>
        <v>859973.9899999996</v>
      </c>
      <c r="U32" s="146"/>
    </row>
    <row r="33" spans="3:21" ht="19.5" customHeight="1">
      <c r="C33" s="164"/>
      <c r="D33" s="128" t="s">
        <v>125</v>
      </c>
      <c r="E33" s="128"/>
      <c r="F33" s="134">
        <v>527775.56</v>
      </c>
      <c r="G33" s="129"/>
      <c r="H33" s="134">
        <v>304948.25</v>
      </c>
      <c r="I33" s="157"/>
      <c r="J33" s="129"/>
      <c r="K33" s="128" t="s">
        <v>130</v>
      </c>
      <c r="L33" s="128"/>
      <c r="M33" s="128"/>
      <c r="N33" s="129">
        <v>-389399.32</v>
      </c>
      <c r="O33" s="128"/>
      <c r="P33" s="129">
        <v>-392534.78</v>
      </c>
      <c r="Q33" s="128"/>
      <c r="R33" s="129">
        <v>-123144.68</v>
      </c>
      <c r="S33" s="128"/>
      <c r="T33" s="129">
        <v>-134392.87</v>
      </c>
      <c r="U33" s="146"/>
    </row>
    <row r="34" spans="3:21" ht="19.5" customHeight="1">
      <c r="C34" s="164"/>
      <c r="D34" s="128" t="s">
        <v>170</v>
      </c>
      <c r="E34" s="128"/>
      <c r="F34" s="134">
        <v>926614.24</v>
      </c>
      <c r="G34" s="129"/>
      <c r="H34" s="134">
        <v>351041.97</v>
      </c>
      <c r="I34" s="157"/>
      <c r="J34" s="129"/>
      <c r="K34" s="133" t="s">
        <v>191</v>
      </c>
      <c r="L34" s="128"/>
      <c r="M34" s="128"/>
      <c r="N34" s="129"/>
      <c r="O34" s="128"/>
      <c r="P34" s="129"/>
      <c r="Q34" s="128"/>
      <c r="R34" s="129"/>
      <c r="S34" s="128"/>
      <c r="T34" s="129"/>
      <c r="U34" s="149"/>
    </row>
    <row r="35" spans="3:21" s="91" customFormat="1" ht="19.5" customHeight="1">
      <c r="C35" s="155"/>
      <c r="D35" s="128"/>
      <c r="E35" s="128"/>
      <c r="F35" s="128"/>
      <c r="G35" s="128"/>
      <c r="H35" s="128"/>
      <c r="I35" s="146"/>
      <c r="J35" s="128"/>
      <c r="K35" s="133" t="s">
        <v>141</v>
      </c>
      <c r="L35" s="128"/>
      <c r="M35" s="128"/>
      <c r="N35" s="141">
        <f>SUM(N32:N34)</f>
        <v>3393548.0099999984</v>
      </c>
      <c r="O35" s="128"/>
      <c r="P35" s="141">
        <f>SUM(P32:P34)</f>
        <v>2234745.33</v>
      </c>
      <c r="Q35" s="128"/>
      <c r="R35" s="141">
        <f>SUM(R32:R34)</f>
        <v>871557.6299999999</v>
      </c>
      <c r="S35" s="128"/>
      <c r="T35" s="141">
        <f>SUM(T32:T34)</f>
        <v>725581.1199999996</v>
      </c>
      <c r="U35" s="146"/>
    </row>
    <row r="36" spans="3:21" s="91" customFormat="1" ht="19.5" customHeight="1">
      <c r="C36" s="155"/>
      <c r="D36" s="133" t="s">
        <v>126</v>
      </c>
      <c r="E36" s="128"/>
      <c r="F36" s="199">
        <f>SUM(F25:F34)</f>
        <v>33356448.419999998</v>
      </c>
      <c r="G36" s="128"/>
      <c r="H36" s="199">
        <f>SUM(H25:H34)</f>
        <v>26373716.019999996</v>
      </c>
      <c r="I36" s="146"/>
      <c r="J36" s="128"/>
      <c r="K36" s="128" t="s">
        <v>183</v>
      </c>
      <c r="L36" s="128"/>
      <c r="M36" s="128"/>
      <c r="N36" s="129">
        <v>-367680.01</v>
      </c>
      <c r="O36" s="128"/>
      <c r="P36" s="129">
        <v>-218576.45</v>
      </c>
      <c r="Q36" s="128"/>
      <c r="R36" s="129">
        <v>-161524.91</v>
      </c>
      <c r="S36" s="128"/>
      <c r="T36" s="129">
        <v>-65680.58</v>
      </c>
      <c r="U36" s="146"/>
    </row>
    <row r="37" spans="3:21" s="91" customFormat="1" ht="19.5" customHeight="1">
      <c r="C37" s="155"/>
      <c r="D37" s="128"/>
      <c r="E37" s="128"/>
      <c r="F37" s="128"/>
      <c r="G37" s="128"/>
      <c r="H37" s="128"/>
      <c r="I37" s="146"/>
      <c r="J37" s="128"/>
      <c r="K37" s="133" t="s">
        <v>203</v>
      </c>
      <c r="L37" s="128"/>
      <c r="M37" s="128"/>
      <c r="N37" s="141">
        <f>SUM(N35:N36)</f>
        <v>3025867.999999998</v>
      </c>
      <c r="O37" s="128"/>
      <c r="P37" s="141">
        <f>SUM(P35:P36)</f>
        <v>2016168.8800000001</v>
      </c>
      <c r="Q37" s="128"/>
      <c r="R37" s="141">
        <f>SUM(R35:R36)</f>
        <v>710032.7199999999</v>
      </c>
      <c r="S37" s="128"/>
      <c r="T37" s="141">
        <f>SUM(T35:T36)</f>
        <v>659900.5399999997</v>
      </c>
      <c r="U37" s="146"/>
    </row>
    <row r="38" spans="3:21" s="91" customFormat="1" ht="19.5" customHeight="1">
      <c r="C38" s="155"/>
      <c r="D38" s="131"/>
      <c r="E38" s="128"/>
      <c r="F38" s="128"/>
      <c r="G38" s="128"/>
      <c r="H38" s="128"/>
      <c r="I38" s="146"/>
      <c r="J38" s="128"/>
      <c r="K38" s="128" t="s">
        <v>192</v>
      </c>
      <c r="L38" s="128"/>
      <c r="M38" s="128"/>
      <c r="N38" s="129">
        <v>-590330.77</v>
      </c>
      <c r="O38" s="128"/>
      <c r="P38" s="129">
        <v>-812940.23</v>
      </c>
      <c r="Q38" s="128"/>
      <c r="R38" s="129">
        <v>-78696.4</v>
      </c>
      <c r="S38" s="128"/>
      <c r="T38" s="129">
        <v>-248074.02</v>
      </c>
      <c r="U38" s="146"/>
    </row>
    <row r="39" spans="3:21" s="91" customFormat="1" ht="19.5" customHeight="1">
      <c r="C39" s="155"/>
      <c r="D39" s="131" t="s">
        <v>127</v>
      </c>
      <c r="E39" s="128"/>
      <c r="F39" s="134"/>
      <c r="G39" s="128"/>
      <c r="H39" s="134"/>
      <c r="I39" s="146"/>
      <c r="J39" s="128"/>
      <c r="K39" s="204" t="s">
        <v>204</v>
      </c>
      <c r="L39" s="204"/>
      <c r="M39" s="204"/>
      <c r="N39" s="141">
        <f>SUM(N37:N38)</f>
        <v>2435537.229999998</v>
      </c>
      <c r="O39" s="128"/>
      <c r="P39" s="141">
        <f>SUM(P37:P38)</f>
        <v>1203228.6500000001</v>
      </c>
      <c r="Q39" s="128"/>
      <c r="R39" s="141">
        <f>SUM(R37:R38)</f>
        <v>631336.3199999998</v>
      </c>
      <c r="S39" s="128"/>
      <c r="T39" s="141">
        <f>SUM(T37:T38)</f>
        <v>411826.51999999967</v>
      </c>
      <c r="U39" s="146"/>
    </row>
    <row r="40" spans="3:21" s="91" customFormat="1" ht="19.5" customHeight="1">
      <c r="C40" s="155"/>
      <c r="D40" s="133"/>
      <c r="E40" s="128"/>
      <c r="F40" s="134"/>
      <c r="G40" s="128"/>
      <c r="H40" s="134"/>
      <c r="I40" s="146"/>
      <c r="J40" s="128"/>
      <c r="K40" s="204" t="s">
        <v>205</v>
      </c>
      <c r="L40" s="204"/>
      <c r="M40" s="204"/>
      <c r="N40" s="129">
        <v>0</v>
      </c>
      <c r="O40" s="128"/>
      <c r="P40" s="129">
        <v>0</v>
      </c>
      <c r="Q40" s="128"/>
      <c r="R40" s="129">
        <v>0</v>
      </c>
      <c r="S40" s="128"/>
      <c r="T40" s="129">
        <v>0</v>
      </c>
      <c r="U40" s="146"/>
    </row>
    <row r="41" spans="3:21" s="91" customFormat="1" ht="19.5" customHeight="1">
      <c r="C41" s="155"/>
      <c r="D41" s="133" t="s">
        <v>128</v>
      </c>
      <c r="E41" s="128"/>
      <c r="F41" s="134"/>
      <c r="G41" s="128"/>
      <c r="H41" s="134"/>
      <c r="I41" s="146"/>
      <c r="J41" s="128"/>
      <c r="K41" s="204" t="s">
        <v>207</v>
      </c>
      <c r="L41" s="204"/>
      <c r="M41" s="204"/>
      <c r="N41" s="129"/>
      <c r="O41" s="128"/>
      <c r="P41" s="129"/>
      <c r="Q41" s="128"/>
      <c r="R41" s="129"/>
      <c r="S41" s="128"/>
      <c r="T41" s="129"/>
      <c r="U41" s="146"/>
    </row>
    <row r="42" spans="3:21" s="91" customFormat="1" ht="19.5" customHeight="1">
      <c r="C42" s="155"/>
      <c r="D42" s="128" t="s">
        <v>184</v>
      </c>
      <c r="E42" s="133"/>
      <c r="F42" s="134">
        <v>4347826.1</v>
      </c>
      <c r="G42" s="128"/>
      <c r="H42" s="134">
        <v>4347826.1</v>
      </c>
      <c r="I42" s="146"/>
      <c r="J42" s="128"/>
      <c r="K42" s="204" t="s">
        <v>208</v>
      </c>
      <c r="L42" s="204"/>
      <c r="M42" s="204"/>
      <c r="N42" s="141">
        <f>SUM(N39:N40)</f>
        <v>2435537.229999998</v>
      </c>
      <c r="O42" s="128"/>
      <c r="P42" s="141">
        <f>SUM(P39:P40)</f>
        <v>1203228.6500000001</v>
      </c>
      <c r="Q42" s="128"/>
      <c r="R42" s="141">
        <f>SUM(R39:R40)</f>
        <v>631336.3199999998</v>
      </c>
      <c r="S42" s="128"/>
      <c r="T42" s="141">
        <f>SUM(T39:T40)</f>
        <v>411826.51999999967</v>
      </c>
      <c r="U42" s="146"/>
    </row>
    <row r="43" spans="3:21" s="91" customFormat="1" ht="19.5" customHeight="1">
      <c r="C43" s="155"/>
      <c r="D43" s="128" t="s">
        <v>171</v>
      </c>
      <c r="E43" s="133"/>
      <c r="F43" s="134">
        <v>1453559.82</v>
      </c>
      <c r="G43" s="128"/>
      <c r="H43" s="134">
        <v>747415.72</v>
      </c>
      <c r="I43" s="146"/>
      <c r="J43" s="128"/>
      <c r="K43" s="150" t="s">
        <v>138</v>
      </c>
      <c r="L43" s="128"/>
      <c r="M43" s="128"/>
      <c r="N43" s="128"/>
      <c r="O43" s="128"/>
      <c r="P43" s="128"/>
      <c r="Q43" s="128"/>
      <c r="R43" s="128"/>
      <c r="S43" s="128"/>
      <c r="T43" s="128"/>
      <c r="U43" s="146"/>
    </row>
    <row r="44" spans="3:21" s="91" customFormat="1" ht="19.5" customHeight="1">
      <c r="C44" s="155"/>
      <c r="D44" s="128"/>
      <c r="E44" s="128"/>
      <c r="F44" s="134"/>
      <c r="G44" s="128"/>
      <c r="H44" s="134"/>
      <c r="I44" s="146"/>
      <c r="J44" s="128"/>
      <c r="K44" s="128" t="s">
        <v>143</v>
      </c>
      <c r="L44" s="128"/>
      <c r="M44" s="128"/>
      <c r="N44" s="141">
        <f>N42</f>
        <v>2435537.229999998</v>
      </c>
      <c r="O44" s="128"/>
      <c r="P44" s="141">
        <f>P42</f>
        <v>1203228.6500000001</v>
      </c>
      <c r="Q44" s="128"/>
      <c r="R44" s="141">
        <f>R42</f>
        <v>631336.3199999998</v>
      </c>
      <c r="S44" s="128"/>
      <c r="T44" s="141">
        <f>T42</f>
        <v>411826.51999999967</v>
      </c>
      <c r="U44" s="146"/>
    </row>
    <row r="45" spans="3:21" s="91" customFormat="1" ht="19.5" customHeight="1">
      <c r="C45" s="155"/>
      <c r="D45" s="133" t="s">
        <v>172</v>
      </c>
      <c r="E45" s="128"/>
      <c r="F45" s="134"/>
      <c r="G45" s="128"/>
      <c r="H45" s="134"/>
      <c r="I45" s="146"/>
      <c r="J45" s="128"/>
      <c r="K45" s="128" t="s">
        <v>193</v>
      </c>
      <c r="L45" s="128"/>
      <c r="M45" s="128"/>
      <c r="N45" s="141">
        <v>0</v>
      </c>
      <c r="O45" s="128"/>
      <c r="P45" s="141">
        <v>0</v>
      </c>
      <c r="Q45" s="128"/>
      <c r="R45" s="141">
        <v>0</v>
      </c>
      <c r="S45" s="128"/>
      <c r="T45" s="141">
        <v>0</v>
      </c>
      <c r="U45" s="146"/>
    </row>
    <row r="46" spans="3:21" s="91" customFormat="1" ht="19.5" customHeight="1">
      <c r="C46" s="155"/>
      <c r="D46" s="128" t="s">
        <v>173</v>
      </c>
      <c r="E46" s="128"/>
      <c r="F46" s="134">
        <v>3210170.43</v>
      </c>
      <c r="G46" s="128"/>
      <c r="H46" s="134">
        <v>2486442.27</v>
      </c>
      <c r="I46" s="146"/>
      <c r="J46" s="128"/>
      <c r="K46" s="128" t="s">
        <v>220</v>
      </c>
      <c r="L46" s="128"/>
      <c r="M46" s="128"/>
      <c r="N46" s="198">
        <f>N44/21876700</f>
        <v>0.11133019285358386</v>
      </c>
      <c r="O46" s="128"/>
      <c r="P46" s="198">
        <f>P44/21876700</f>
        <v>0.05500046396394338</v>
      </c>
      <c r="Q46" s="128"/>
      <c r="R46" s="198">
        <f>R44/21876700</f>
        <v>0.028858846169669092</v>
      </c>
      <c r="S46" s="128"/>
      <c r="T46" s="198">
        <f>T44/21876700</f>
        <v>0.018824892236946143</v>
      </c>
      <c r="U46" s="146"/>
    </row>
    <row r="47" spans="3:21" s="91" customFormat="1" ht="19.5" customHeight="1">
      <c r="C47" s="155"/>
      <c r="D47" s="128" t="s">
        <v>139</v>
      </c>
      <c r="E47" s="128"/>
      <c r="F47" s="134">
        <v>4019715.32</v>
      </c>
      <c r="G47" s="128"/>
      <c r="H47" s="134">
        <v>828868.4500000008</v>
      </c>
      <c r="I47" s="146"/>
      <c r="J47" s="128"/>
      <c r="K47" s="128"/>
      <c r="L47" s="128"/>
      <c r="M47" s="128"/>
      <c r="N47" s="128"/>
      <c r="O47" s="128"/>
      <c r="P47" s="128"/>
      <c r="Q47" s="128"/>
      <c r="R47" s="141"/>
      <c r="S47" s="128"/>
      <c r="T47" s="141"/>
      <c r="U47" s="151"/>
    </row>
    <row r="48" spans="3:21" s="91" customFormat="1" ht="19.5" customHeight="1" thickBot="1">
      <c r="C48" s="155"/>
      <c r="D48" s="128" t="s">
        <v>145</v>
      </c>
      <c r="E48" s="128"/>
      <c r="F48" s="134">
        <v>4319601.93</v>
      </c>
      <c r="G48" s="128"/>
      <c r="H48" s="134">
        <v>3086207.69</v>
      </c>
      <c r="I48" s="146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46"/>
    </row>
    <row r="49" spans="3:21" s="91" customFormat="1" ht="19.5" customHeight="1">
      <c r="C49" s="155"/>
      <c r="D49" s="133" t="s">
        <v>140</v>
      </c>
      <c r="E49" s="131"/>
      <c r="F49" s="199">
        <f>SUM(F41:F48)</f>
        <v>17350873.6</v>
      </c>
      <c r="G49" s="199"/>
      <c r="H49" s="199">
        <f>SUM(H41:H48)</f>
        <v>11496760.23</v>
      </c>
      <c r="I49" s="146"/>
      <c r="J49" s="152"/>
      <c r="K49" s="136"/>
      <c r="L49" s="136"/>
      <c r="M49" s="136"/>
      <c r="N49" s="136"/>
      <c r="O49" s="136"/>
      <c r="P49" s="136"/>
      <c r="Q49" s="136"/>
      <c r="R49" s="153"/>
      <c r="S49" s="136"/>
      <c r="T49" s="153"/>
      <c r="U49" s="154"/>
    </row>
    <row r="50" spans="3:21" s="91" customFormat="1" ht="19.5" customHeight="1">
      <c r="C50" s="155"/>
      <c r="D50" s="133"/>
      <c r="E50" s="131"/>
      <c r="F50" s="199"/>
      <c r="G50" s="199"/>
      <c r="H50" s="199"/>
      <c r="I50" s="146"/>
      <c r="J50" s="155"/>
      <c r="K50" s="128"/>
      <c r="L50" s="118" t="s">
        <v>230</v>
      </c>
      <c r="M50" s="128"/>
      <c r="N50" s="128"/>
      <c r="O50" s="128"/>
      <c r="P50" s="128"/>
      <c r="Q50" s="128"/>
      <c r="R50" s="128"/>
      <c r="S50" s="128"/>
      <c r="T50" s="128"/>
      <c r="U50" s="146"/>
    </row>
    <row r="51" spans="3:21" s="91" customFormat="1" ht="19.5" customHeight="1">
      <c r="C51" s="155"/>
      <c r="D51" s="133" t="s">
        <v>174</v>
      </c>
      <c r="E51" s="128"/>
      <c r="F51" s="128"/>
      <c r="G51" s="128"/>
      <c r="H51" s="128"/>
      <c r="I51" s="146"/>
      <c r="J51" s="128"/>
      <c r="K51" s="128"/>
      <c r="L51" s="118" t="s">
        <v>219</v>
      </c>
      <c r="M51" s="128"/>
      <c r="N51" s="143"/>
      <c r="O51" s="143"/>
      <c r="P51" s="130" t="s">
        <v>122</v>
      </c>
      <c r="Q51" s="143"/>
      <c r="R51" s="128"/>
      <c r="S51" s="128"/>
      <c r="T51" s="128"/>
      <c r="U51" s="142"/>
    </row>
    <row r="52" spans="3:21" s="91" customFormat="1" ht="19.5" customHeight="1">
      <c r="C52" s="155"/>
      <c r="D52" s="128" t="s">
        <v>175</v>
      </c>
      <c r="E52" s="128"/>
      <c r="F52" s="134">
        <v>8313146</v>
      </c>
      <c r="G52" s="128"/>
      <c r="H52" s="134">
        <v>8313146</v>
      </c>
      <c r="I52" s="146"/>
      <c r="J52" s="128"/>
      <c r="K52" s="128"/>
      <c r="L52" s="128"/>
      <c r="M52" s="128"/>
      <c r="N52" s="197" t="s">
        <v>258</v>
      </c>
      <c r="O52" s="126"/>
      <c r="P52" s="197" t="s">
        <v>259</v>
      </c>
      <c r="Q52" s="126"/>
      <c r="R52" s="128"/>
      <c r="S52" s="128"/>
      <c r="T52" s="128"/>
      <c r="U52" s="142"/>
    </row>
    <row r="53" spans="3:21" s="91" customFormat="1" ht="19.5" customHeight="1">
      <c r="C53" s="155"/>
      <c r="D53" s="128" t="s">
        <v>176</v>
      </c>
      <c r="E53" s="128"/>
      <c r="F53" s="134">
        <v>74509.17</v>
      </c>
      <c r="G53" s="128"/>
      <c r="H53" s="134">
        <v>74509.17</v>
      </c>
      <c r="I53" s="146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46"/>
    </row>
    <row r="54" spans="3:21" s="91" customFormat="1" ht="19.5" customHeight="1">
      <c r="C54" s="155"/>
      <c r="D54" s="128" t="s">
        <v>177</v>
      </c>
      <c r="E54" s="128"/>
      <c r="F54" s="134">
        <v>1464844.0269955997</v>
      </c>
      <c r="G54" s="128"/>
      <c r="H54" s="134">
        <f>1292915.12+76107.6</f>
        <v>1369022.7200000002</v>
      </c>
      <c r="I54" s="146"/>
      <c r="J54" s="128"/>
      <c r="K54" s="128" t="s">
        <v>227</v>
      </c>
      <c r="L54" s="128"/>
      <c r="M54" s="128"/>
      <c r="N54" s="129">
        <f>H56</f>
        <v>14876955.790000001</v>
      </c>
      <c r="O54" s="128"/>
      <c r="P54" s="129">
        <v>14224116.48</v>
      </c>
      <c r="Q54" s="128"/>
      <c r="R54" s="128"/>
      <c r="S54" s="128"/>
      <c r="T54" s="128"/>
      <c r="U54" s="146"/>
    </row>
    <row r="55" spans="3:21" s="91" customFormat="1" ht="19.5" customHeight="1">
      <c r="C55" s="155"/>
      <c r="D55" s="128" t="s">
        <v>178</v>
      </c>
      <c r="E55" s="128"/>
      <c r="F55" s="134">
        <v>6153075.62</v>
      </c>
      <c r="G55" s="128"/>
      <c r="H55" s="134">
        <v>5120277.9</v>
      </c>
      <c r="I55" s="146"/>
      <c r="J55" s="128"/>
      <c r="K55" s="128" t="s">
        <v>221</v>
      </c>
      <c r="L55" s="128"/>
      <c r="M55" s="128"/>
      <c r="N55" s="129">
        <f>N42</f>
        <v>2435537.229999998</v>
      </c>
      <c r="O55" s="128"/>
      <c r="P55" s="129">
        <f>P42</f>
        <v>1203228.6500000001</v>
      </c>
      <c r="Q55" s="128"/>
      <c r="R55" s="128"/>
      <c r="S55" s="128"/>
      <c r="T55" s="128"/>
      <c r="U55" s="146"/>
    </row>
    <row r="56" spans="3:21" s="91" customFormat="1" ht="19.5" customHeight="1">
      <c r="C56" s="155"/>
      <c r="D56" s="133" t="s">
        <v>209</v>
      </c>
      <c r="E56" s="128"/>
      <c r="F56" s="199">
        <f>SUM(F52:F55)</f>
        <v>16005574.816995598</v>
      </c>
      <c r="G56" s="128"/>
      <c r="H56" s="199">
        <f>SUM(H52:H55)</f>
        <v>14876955.790000001</v>
      </c>
      <c r="I56" s="146"/>
      <c r="J56" s="128"/>
      <c r="K56" s="128" t="s">
        <v>210</v>
      </c>
      <c r="L56" s="128"/>
      <c r="M56" s="128"/>
      <c r="N56" s="129">
        <v>-1312602</v>
      </c>
      <c r="O56" s="128"/>
      <c r="P56" s="129">
        <v>-1093835</v>
      </c>
      <c r="Q56" s="128"/>
      <c r="R56" s="128"/>
      <c r="S56" s="128"/>
      <c r="T56" s="128"/>
      <c r="U56" s="146"/>
    </row>
    <row r="57" spans="3:21" s="91" customFormat="1" ht="19.5" customHeight="1">
      <c r="C57" s="155"/>
      <c r="D57" s="128" t="s">
        <v>256</v>
      </c>
      <c r="E57" s="128"/>
      <c r="F57" s="134">
        <v>0</v>
      </c>
      <c r="G57" s="128"/>
      <c r="H57" s="134">
        <v>0</v>
      </c>
      <c r="I57" s="146"/>
      <c r="J57" s="128"/>
      <c r="K57" s="128" t="s">
        <v>211</v>
      </c>
      <c r="L57" s="128"/>
      <c r="M57" s="128"/>
      <c r="N57" s="129">
        <v>5683.8</v>
      </c>
      <c r="O57" s="128"/>
      <c r="P57" s="129">
        <v>0</v>
      </c>
      <c r="Q57" s="128"/>
      <c r="R57" s="128"/>
      <c r="S57" s="128"/>
      <c r="T57" s="128"/>
      <c r="U57" s="146"/>
    </row>
    <row r="58" spans="3:21" s="91" customFormat="1" ht="19.5" customHeight="1">
      <c r="C58" s="155"/>
      <c r="D58" s="133" t="s">
        <v>187</v>
      </c>
      <c r="E58" s="128"/>
      <c r="F58" s="199">
        <f>SUM(F56:F57)</f>
        <v>16005574.816995598</v>
      </c>
      <c r="G58" s="128"/>
      <c r="H58" s="199">
        <f>SUM(H56:H57)</f>
        <v>14876955.790000001</v>
      </c>
      <c r="I58" s="146"/>
      <c r="J58" s="128"/>
      <c r="K58" s="128" t="s">
        <v>144</v>
      </c>
      <c r="L58" s="128"/>
      <c r="M58" s="128"/>
      <c r="N58" s="129">
        <v>0</v>
      </c>
      <c r="O58" s="128"/>
      <c r="P58" s="129">
        <v>0</v>
      </c>
      <c r="Q58" s="128"/>
      <c r="R58" s="128"/>
      <c r="S58" s="128"/>
      <c r="T58" s="128"/>
      <c r="U58" s="146"/>
    </row>
    <row r="59" spans="3:21" s="91" customFormat="1" ht="19.5" customHeight="1">
      <c r="C59" s="155"/>
      <c r="D59" s="133" t="s">
        <v>188</v>
      </c>
      <c r="E59" s="128"/>
      <c r="F59" s="199">
        <f>F49+F58</f>
        <v>33356448.4169956</v>
      </c>
      <c r="G59" s="128"/>
      <c r="H59" s="199">
        <f>H49+H58</f>
        <v>26373716.020000003</v>
      </c>
      <c r="I59" s="146"/>
      <c r="J59" s="128"/>
      <c r="K59" s="128" t="s">
        <v>261</v>
      </c>
      <c r="L59" s="128"/>
      <c r="M59" s="128"/>
      <c r="N59" s="199">
        <f>SUM(N54:N58)</f>
        <v>16005574.82</v>
      </c>
      <c r="O59" s="128"/>
      <c r="P59" s="199">
        <f>SUM(P54:P58)</f>
        <v>14333510.13</v>
      </c>
      <c r="Q59" s="128"/>
      <c r="R59" s="128"/>
      <c r="S59" s="128"/>
      <c r="T59" s="128"/>
      <c r="U59" s="146"/>
    </row>
    <row r="60" spans="3:21" s="91" customFormat="1" ht="19.5" customHeight="1" thickBot="1">
      <c r="C60" s="155"/>
      <c r="D60" s="128"/>
      <c r="E60" s="128"/>
      <c r="F60" s="128"/>
      <c r="G60" s="128"/>
      <c r="H60" s="128"/>
      <c r="I60" s="146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46"/>
    </row>
    <row r="61" spans="3:22" s="91" customFormat="1" ht="19.5" customHeight="1">
      <c r="C61" s="152"/>
      <c r="D61" s="136"/>
      <c r="E61" s="137"/>
      <c r="F61" s="138"/>
      <c r="G61" s="136"/>
      <c r="H61" s="138"/>
      <c r="I61" s="156"/>
      <c r="J61" s="182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4"/>
      <c r="V61" s="100"/>
    </row>
    <row r="62" spans="3:22" s="91" customFormat="1" ht="19.5" customHeight="1">
      <c r="C62" s="155"/>
      <c r="D62" s="208" t="s">
        <v>228</v>
      </c>
      <c r="E62" s="208"/>
      <c r="F62" s="134"/>
      <c r="G62" s="128"/>
      <c r="H62" s="134"/>
      <c r="I62" s="146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108"/>
      <c r="V62" s="90"/>
    </row>
    <row r="63" spans="3:22" s="91" customFormat="1" ht="19.5" customHeight="1">
      <c r="C63" s="155"/>
      <c r="D63" s="208" t="s">
        <v>219</v>
      </c>
      <c r="E63" s="208"/>
      <c r="F63" s="134"/>
      <c r="G63" s="128"/>
      <c r="H63" s="130" t="s">
        <v>122</v>
      </c>
      <c r="I63" s="146"/>
      <c r="J63" s="185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108"/>
      <c r="V63" s="90"/>
    </row>
    <row r="64" spans="3:22" s="91" customFormat="1" ht="19.5" customHeight="1">
      <c r="C64" s="155"/>
      <c r="D64" s="128"/>
      <c r="E64" s="133"/>
      <c r="F64" s="197" t="s">
        <v>206</v>
      </c>
      <c r="G64" s="128"/>
      <c r="H64" s="197" t="s">
        <v>206</v>
      </c>
      <c r="I64" s="146"/>
      <c r="J64" s="98"/>
      <c r="K64" s="112" t="s">
        <v>137</v>
      </c>
      <c r="L64" s="98"/>
      <c r="M64" s="98"/>
      <c r="N64" s="98"/>
      <c r="O64" s="98"/>
      <c r="P64" s="98"/>
      <c r="Q64" s="98"/>
      <c r="R64" s="98"/>
      <c r="S64" s="98"/>
      <c r="T64" s="98"/>
      <c r="U64" s="108"/>
      <c r="V64" s="79"/>
    </row>
    <row r="65" spans="3:22" s="91" customFormat="1" ht="19.5" customHeight="1">
      <c r="C65" s="155"/>
      <c r="D65" s="131" t="s">
        <v>146</v>
      </c>
      <c r="E65" s="133"/>
      <c r="F65" s="197" t="s">
        <v>258</v>
      </c>
      <c r="G65" s="129"/>
      <c r="H65" s="197" t="s">
        <v>259</v>
      </c>
      <c r="I65" s="146"/>
      <c r="J65" s="98"/>
      <c r="K65" s="113"/>
      <c r="L65" s="112"/>
      <c r="M65" s="94"/>
      <c r="N65" s="94"/>
      <c r="O65" s="94"/>
      <c r="P65" s="94"/>
      <c r="Q65" s="94"/>
      <c r="R65" s="94"/>
      <c r="S65" s="94"/>
      <c r="T65" s="95"/>
      <c r="U65" s="107"/>
      <c r="V65" s="101"/>
    </row>
    <row r="66" spans="3:22" s="91" customFormat="1" ht="19.5" customHeight="1">
      <c r="C66" s="155"/>
      <c r="D66" s="128" t="s">
        <v>129</v>
      </c>
      <c r="E66" s="128"/>
      <c r="F66" s="129">
        <f>N37</f>
        <v>3025867.999999998</v>
      </c>
      <c r="G66" s="128"/>
      <c r="H66" s="129">
        <f>P37</f>
        <v>2016168.8800000001</v>
      </c>
      <c r="I66" s="146"/>
      <c r="J66" s="186" t="s">
        <v>231</v>
      </c>
      <c r="K66" s="113" t="s">
        <v>233</v>
      </c>
      <c r="L66" s="113"/>
      <c r="M66" s="113"/>
      <c r="N66" s="113"/>
      <c r="O66" s="113"/>
      <c r="P66" s="113"/>
      <c r="Q66" s="113"/>
      <c r="R66" s="113"/>
      <c r="S66" s="113"/>
      <c r="T66" s="113"/>
      <c r="U66" s="187"/>
      <c r="V66" s="79"/>
    </row>
    <row r="67" spans="3:22" s="91" customFormat="1" ht="19.5" customHeight="1">
      <c r="C67" s="155"/>
      <c r="D67" s="139" t="s">
        <v>147</v>
      </c>
      <c r="E67" s="128"/>
      <c r="F67" s="129"/>
      <c r="G67" s="128"/>
      <c r="H67" s="129"/>
      <c r="I67" s="146"/>
      <c r="J67" s="98"/>
      <c r="K67" s="113" t="s">
        <v>234</v>
      </c>
      <c r="L67" s="113"/>
      <c r="M67" s="113"/>
      <c r="N67" s="113"/>
      <c r="O67" s="113"/>
      <c r="P67" s="113"/>
      <c r="Q67" s="113"/>
      <c r="R67" s="113"/>
      <c r="S67" s="113"/>
      <c r="T67" s="113"/>
      <c r="U67" s="187"/>
      <c r="V67" s="79"/>
    </row>
    <row r="68" spans="3:22" s="91" customFormat="1" ht="19.5" customHeight="1">
      <c r="C68" s="155"/>
      <c r="D68" s="128" t="s">
        <v>130</v>
      </c>
      <c r="E68" s="128"/>
      <c r="F68" s="129">
        <v>389399.32</v>
      </c>
      <c r="G68" s="128"/>
      <c r="H68" s="129">
        <v>392534.78</v>
      </c>
      <c r="I68" s="146"/>
      <c r="J68" s="98"/>
      <c r="K68" s="113" t="s">
        <v>274</v>
      </c>
      <c r="L68" s="113"/>
      <c r="M68" s="113"/>
      <c r="N68" s="113"/>
      <c r="O68" s="113"/>
      <c r="P68" s="113"/>
      <c r="Q68" s="113"/>
      <c r="R68" s="113"/>
      <c r="S68" s="113"/>
      <c r="T68" s="113"/>
      <c r="U68" s="187"/>
      <c r="V68" s="79"/>
    </row>
    <row r="69" spans="3:22" s="91" customFormat="1" ht="19.5" customHeight="1">
      <c r="C69" s="155"/>
      <c r="D69" s="128" t="s">
        <v>212</v>
      </c>
      <c r="E69" s="128"/>
      <c r="F69" s="129">
        <v>6226.41</v>
      </c>
      <c r="G69" s="128"/>
      <c r="H69" s="129">
        <v>-18914.3</v>
      </c>
      <c r="I69" s="146"/>
      <c r="J69" s="186" t="s">
        <v>232</v>
      </c>
      <c r="K69" s="113" t="s">
        <v>235</v>
      </c>
      <c r="L69" s="113"/>
      <c r="M69" s="113"/>
      <c r="N69" s="113"/>
      <c r="O69" s="113"/>
      <c r="P69" s="113"/>
      <c r="Q69" s="113"/>
      <c r="R69" s="113"/>
      <c r="S69" s="113"/>
      <c r="T69" s="113"/>
      <c r="U69" s="187"/>
      <c r="V69" s="79"/>
    </row>
    <row r="70" spans="3:22" s="91" customFormat="1" ht="19.5" customHeight="1">
      <c r="C70" s="155"/>
      <c r="D70" s="128" t="s">
        <v>216</v>
      </c>
      <c r="E70" s="128"/>
      <c r="F70" s="129">
        <v>5683.8</v>
      </c>
      <c r="G70" s="128"/>
      <c r="H70" s="129">
        <v>0</v>
      </c>
      <c r="I70" s="146"/>
      <c r="J70" s="98"/>
      <c r="K70" s="113" t="s">
        <v>236</v>
      </c>
      <c r="L70" s="113"/>
      <c r="M70" s="113"/>
      <c r="N70" s="113"/>
      <c r="O70" s="113"/>
      <c r="P70" s="113"/>
      <c r="Q70" s="113"/>
      <c r="R70" s="113"/>
      <c r="S70" s="113"/>
      <c r="T70" s="113"/>
      <c r="U70" s="187"/>
      <c r="V70" s="79"/>
    </row>
    <row r="71" spans="3:22" s="91" customFormat="1" ht="19.5" customHeight="1">
      <c r="C71" s="155"/>
      <c r="D71" s="128" t="s">
        <v>148</v>
      </c>
      <c r="E71" s="128"/>
      <c r="F71" s="129">
        <v>391065.37</v>
      </c>
      <c r="G71" s="128"/>
      <c r="H71" s="129">
        <v>240506.66</v>
      </c>
      <c r="I71" s="146"/>
      <c r="J71" s="186" t="s">
        <v>237</v>
      </c>
      <c r="K71" s="113" t="s">
        <v>238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87"/>
      <c r="V71" s="102"/>
    </row>
    <row r="72" spans="3:22" s="91" customFormat="1" ht="19.5" customHeight="1">
      <c r="C72" s="155"/>
      <c r="D72" s="139" t="s">
        <v>194</v>
      </c>
      <c r="E72" s="133"/>
      <c r="F72" s="129"/>
      <c r="G72" s="128"/>
      <c r="H72" s="129"/>
      <c r="I72" s="146"/>
      <c r="J72" s="186" t="s">
        <v>239</v>
      </c>
      <c r="K72" s="113" t="s">
        <v>240</v>
      </c>
      <c r="L72" s="113"/>
      <c r="M72" s="113"/>
      <c r="N72" s="113"/>
      <c r="O72" s="113"/>
      <c r="P72" s="113"/>
      <c r="Q72" s="113"/>
      <c r="R72" s="113"/>
      <c r="S72" s="113"/>
      <c r="T72" s="113"/>
      <c r="U72" s="187"/>
      <c r="V72" s="79"/>
    </row>
    <row r="73" spans="3:22" s="91" customFormat="1" ht="19.5" customHeight="1">
      <c r="C73" s="155"/>
      <c r="D73" s="128" t="s">
        <v>149</v>
      </c>
      <c r="E73" s="128"/>
      <c r="F73" s="129">
        <v>-1576022.48</v>
      </c>
      <c r="G73" s="128"/>
      <c r="H73" s="129">
        <v>-588910.7</v>
      </c>
      <c r="I73" s="146"/>
      <c r="J73" s="186" t="s">
        <v>241</v>
      </c>
      <c r="K73" s="113" t="s">
        <v>243</v>
      </c>
      <c r="L73" s="113"/>
      <c r="M73" s="113"/>
      <c r="N73" s="113"/>
      <c r="O73" s="113"/>
      <c r="P73" s="113"/>
      <c r="Q73" s="113"/>
      <c r="R73" s="113"/>
      <c r="S73" s="113"/>
      <c r="T73" s="113"/>
      <c r="U73" s="187"/>
      <c r="V73" s="101"/>
    </row>
    <row r="74" spans="3:22" s="91" customFormat="1" ht="19.5" customHeight="1">
      <c r="C74" s="155"/>
      <c r="D74" s="128" t="s">
        <v>150</v>
      </c>
      <c r="E74" s="128"/>
      <c r="F74" s="129">
        <v>-4979156.22</v>
      </c>
      <c r="G74" s="129"/>
      <c r="H74" s="129">
        <v>787661.23</v>
      </c>
      <c r="I74" s="128"/>
      <c r="J74" s="185"/>
      <c r="K74" s="113" t="s">
        <v>242</v>
      </c>
      <c r="L74" s="113"/>
      <c r="M74" s="113"/>
      <c r="N74" s="113"/>
      <c r="O74" s="113"/>
      <c r="P74" s="113"/>
      <c r="Q74" s="113"/>
      <c r="R74" s="113"/>
      <c r="S74" s="113"/>
      <c r="T74" s="113"/>
      <c r="U74" s="187"/>
      <c r="V74" s="101"/>
    </row>
    <row r="75" spans="3:22" s="91" customFormat="1" ht="19.5" customHeight="1">
      <c r="C75" s="155"/>
      <c r="D75" s="128" t="s">
        <v>213</v>
      </c>
      <c r="E75" s="128"/>
      <c r="F75" s="129">
        <v>2214795.2</v>
      </c>
      <c r="G75" s="129"/>
      <c r="H75" s="129">
        <v>-2271365.45</v>
      </c>
      <c r="I75" s="146"/>
      <c r="J75" s="186" t="s">
        <v>244</v>
      </c>
      <c r="K75" s="113" t="s">
        <v>245</v>
      </c>
      <c r="L75" s="113"/>
      <c r="M75" s="113"/>
      <c r="N75" s="113"/>
      <c r="O75" s="113"/>
      <c r="P75" s="113"/>
      <c r="Q75" s="113"/>
      <c r="R75" s="113"/>
      <c r="S75" s="113"/>
      <c r="T75" s="113"/>
      <c r="U75" s="187"/>
      <c r="V75" s="101"/>
    </row>
    <row r="76" spans="3:22" s="91" customFormat="1" ht="19.5" customHeight="1">
      <c r="C76" s="155"/>
      <c r="D76" s="128" t="s">
        <v>151</v>
      </c>
      <c r="E76" s="128"/>
      <c r="F76" s="129"/>
      <c r="G76" s="129"/>
      <c r="H76" s="129"/>
      <c r="I76" s="147"/>
      <c r="J76" s="186" t="s">
        <v>246</v>
      </c>
      <c r="K76" s="113" t="s">
        <v>248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87"/>
      <c r="V76" s="90"/>
    </row>
    <row r="77" spans="3:22" s="91" customFormat="1" ht="19.5" customHeight="1">
      <c r="C77" s="155"/>
      <c r="D77" s="128" t="s">
        <v>152</v>
      </c>
      <c r="E77" s="133"/>
      <c r="F77" s="129">
        <v>-391065.37</v>
      </c>
      <c r="G77" s="129"/>
      <c r="H77" s="129">
        <v>-240506.66</v>
      </c>
      <c r="I77" s="129"/>
      <c r="J77" s="188"/>
      <c r="K77" s="113" t="s">
        <v>247</v>
      </c>
      <c r="L77" s="113"/>
      <c r="M77" s="98"/>
      <c r="N77" s="98"/>
      <c r="O77" s="98"/>
      <c r="P77" s="98"/>
      <c r="Q77" s="98"/>
      <c r="R77" s="98"/>
      <c r="S77" s="98"/>
      <c r="T77" s="93"/>
      <c r="U77" s="108"/>
      <c r="V77" s="90"/>
    </row>
    <row r="78" spans="3:22" s="91" customFormat="1" ht="19.5" customHeight="1">
      <c r="C78" s="155"/>
      <c r="D78" s="128" t="s">
        <v>153</v>
      </c>
      <c r="E78" s="128"/>
      <c r="F78" s="129">
        <v>-257672.8</v>
      </c>
      <c r="G78" s="129"/>
      <c r="H78" s="129">
        <v>-193619.89</v>
      </c>
      <c r="I78" s="157"/>
      <c r="J78" s="186" t="s">
        <v>249</v>
      </c>
      <c r="K78" s="193" t="s">
        <v>262</v>
      </c>
      <c r="L78" s="113"/>
      <c r="M78" s="98"/>
      <c r="N78" s="98"/>
      <c r="O78" s="98"/>
      <c r="P78" s="98"/>
      <c r="Q78" s="98"/>
      <c r="R78" s="98"/>
      <c r="S78" s="98"/>
      <c r="T78" s="93"/>
      <c r="U78" s="108"/>
      <c r="V78" s="103"/>
    </row>
    <row r="79" spans="3:22" s="91" customFormat="1" ht="19.5" customHeight="1">
      <c r="C79" s="155"/>
      <c r="D79" s="140" t="s">
        <v>154</v>
      </c>
      <c r="E79" s="128"/>
      <c r="F79" s="141">
        <f>SUM(F66:F78)</f>
        <v>-1170878.7700000014</v>
      </c>
      <c r="G79" s="129"/>
      <c r="H79" s="141">
        <f>SUM(H66:H78)</f>
        <v>123554.55000000051</v>
      </c>
      <c r="I79" s="129"/>
      <c r="J79" s="188"/>
      <c r="K79" s="113" t="s">
        <v>250</v>
      </c>
      <c r="L79" s="98"/>
      <c r="M79" s="98"/>
      <c r="N79" s="98"/>
      <c r="O79" s="98"/>
      <c r="P79" s="98"/>
      <c r="Q79" s="98"/>
      <c r="R79" s="96"/>
      <c r="S79" s="96"/>
      <c r="T79" s="98"/>
      <c r="U79" s="108"/>
      <c r="V79" s="103"/>
    </row>
    <row r="80" spans="3:22" s="91" customFormat="1" ht="19.5" customHeight="1">
      <c r="C80" s="155"/>
      <c r="D80" s="131" t="s">
        <v>155</v>
      </c>
      <c r="E80" s="133"/>
      <c r="F80" s="129"/>
      <c r="G80" s="129"/>
      <c r="H80" s="129"/>
      <c r="I80" s="128"/>
      <c r="J80" s="116" t="s">
        <v>251</v>
      </c>
      <c r="K80" s="92" t="s">
        <v>252</v>
      </c>
      <c r="L80" s="98"/>
      <c r="M80" s="98"/>
      <c r="N80" s="98"/>
      <c r="O80" s="98"/>
      <c r="P80" s="98"/>
      <c r="Q80" s="98"/>
      <c r="R80" s="98"/>
      <c r="S80" s="98"/>
      <c r="T80" s="98"/>
      <c r="U80" s="108"/>
      <c r="V80" s="103"/>
    </row>
    <row r="81" spans="3:22" s="91" customFormat="1" ht="19.5" customHeight="1">
      <c r="C81" s="155"/>
      <c r="D81" s="128" t="s">
        <v>214</v>
      </c>
      <c r="E81" s="133"/>
      <c r="F81" s="129">
        <v>-142654.31</v>
      </c>
      <c r="G81" s="129"/>
      <c r="H81" s="129">
        <v>-124172.13</v>
      </c>
      <c r="I81" s="128"/>
      <c r="J81" s="116" t="s">
        <v>253</v>
      </c>
      <c r="K81" s="92" t="s">
        <v>254</v>
      </c>
      <c r="L81" s="98"/>
      <c r="M81" s="98"/>
      <c r="N81" s="98"/>
      <c r="O81" s="98"/>
      <c r="P81" s="98"/>
      <c r="Q81" s="98"/>
      <c r="R81" s="98"/>
      <c r="S81" s="98"/>
      <c r="T81" s="98"/>
      <c r="U81" s="108"/>
      <c r="V81" s="103"/>
    </row>
    <row r="82" spans="3:22" s="91" customFormat="1" ht="19.5" customHeight="1">
      <c r="C82" s="155"/>
      <c r="D82" s="128" t="s">
        <v>195</v>
      </c>
      <c r="E82" s="128"/>
      <c r="F82" s="129">
        <v>0</v>
      </c>
      <c r="G82" s="129"/>
      <c r="H82" s="129">
        <v>12010.71</v>
      </c>
      <c r="I82" s="128"/>
      <c r="J82" s="185"/>
      <c r="K82" s="92" t="s">
        <v>255</v>
      </c>
      <c r="L82" s="98"/>
      <c r="M82" s="98"/>
      <c r="N82" s="98"/>
      <c r="O82" s="98"/>
      <c r="P82" s="98"/>
      <c r="Q82" s="98"/>
      <c r="R82" s="98"/>
      <c r="S82" s="98"/>
      <c r="T82" s="98"/>
      <c r="U82" s="108"/>
      <c r="V82" s="103"/>
    </row>
    <row r="83" spans="3:22" s="91" customFormat="1" ht="19.5" customHeight="1">
      <c r="C83" s="155"/>
      <c r="D83" s="128" t="s">
        <v>200</v>
      </c>
      <c r="E83" s="128"/>
      <c r="F83" s="129">
        <v>-7752.21</v>
      </c>
      <c r="G83" s="129"/>
      <c r="H83" s="129">
        <v>0</v>
      </c>
      <c r="I83" s="128"/>
      <c r="J83" s="185"/>
      <c r="K83" s="92" t="s">
        <v>264</v>
      </c>
      <c r="L83" s="98"/>
      <c r="M83" s="98"/>
      <c r="N83" s="93">
        <v>0</v>
      </c>
      <c r="O83" s="98"/>
      <c r="P83" s="98"/>
      <c r="Q83" s="98"/>
      <c r="R83" s="98"/>
      <c r="S83" s="98"/>
      <c r="T83" s="93"/>
      <c r="U83" s="108"/>
      <c r="V83" s="103"/>
    </row>
    <row r="84" spans="3:22" s="91" customFormat="1" ht="19.5" customHeight="1">
      <c r="C84" s="155"/>
      <c r="D84" s="128" t="s">
        <v>196</v>
      </c>
      <c r="E84" s="128"/>
      <c r="F84" s="129">
        <v>18612.69</v>
      </c>
      <c r="G84" s="129"/>
      <c r="H84" s="129">
        <v>13887.71</v>
      </c>
      <c r="I84" s="128"/>
      <c r="J84" s="185"/>
      <c r="K84" s="92" t="s">
        <v>265</v>
      </c>
      <c r="L84" s="98"/>
      <c r="M84" s="98"/>
      <c r="N84" s="93">
        <v>0</v>
      </c>
      <c r="O84" s="98"/>
      <c r="P84" s="98"/>
      <c r="Q84" s="98"/>
      <c r="R84" s="98"/>
      <c r="S84" s="98"/>
      <c r="T84" s="93"/>
      <c r="U84" s="189"/>
      <c r="V84" s="103"/>
    </row>
    <row r="85" spans="3:22" s="91" customFormat="1" ht="19.5" customHeight="1">
      <c r="C85" s="155"/>
      <c r="D85" s="128" t="s">
        <v>197</v>
      </c>
      <c r="E85" s="128"/>
      <c r="F85" s="129">
        <v>0</v>
      </c>
      <c r="G85" s="129"/>
      <c r="H85" s="129">
        <v>4736.5</v>
      </c>
      <c r="I85" s="128"/>
      <c r="J85" s="185"/>
      <c r="K85" s="92" t="s">
        <v>266</v>
      </c>
      <c r="L85" s="113"/>
      <c r="M85" s="98"/>
      <c r="N85" s="93">
        <v>0</v>
      </c>
      <c r="O85" s="98"/>
      <c r="P85" s="98"/>
      <c r="Q85" s="98"/>
      <c r="R85" s="98"/>
      <c r="S85" s="98"/>
      <c r="T85" s="93"/>
      <c r="U85" s="108"/>
      <c r="V85" s="103"/>
    </row>
    <row r="86" spans="3:22" s="91" customFormat="1" ht="19.5" customHeight="1">
      <c r="C86" s="155"/>
      <c r="D86" s="140" t="s">
        <v>156</v>
      </c>
      <c r="E86" s="128"/>
      <c r="F86" s="141">
        <f>SUM(F81:F85)</f>
        <v>-131793.83</v>
      </c>
      <c r="G86" s="128"/>
      <c r="H86" s="141">
        <f>SUM(H81:H85)</f>
        <v>-93537.21000000002</v>
      </c>
      <c r="I86" s="128"/>
      <c r="J86" s="185"/>
      <c r="K86" s="92" t="s">
        <v>267</v>
      </c>
      <c r="L86" s="98"/>
      <c r="M86" s="98"/>
      <c r="N86" s="93">
        <v>0</v>
      </c>
      <c r="O86" s="98"/>
      <c r="P86" s="98"/>
      <c r="Q86" s="98"/>
      <c r="R86" s="98"/>
      <c r="S86" s="98"/>
      <c r="T86" s="93"/>
      <c r="U86" s="108"/>
      <c r="V86" s="103"/>
    </row>
    <row r="87" spans="3:22" s="91" customFormat="1" ht="19.5" customHeight="1">
      <c r="C87" s="155"/>
      <c r="D87" s="131" t="s">
        <v>157</v>
      </c>
      <c r="E87" s="133"/>
      <c r="F87" s="128"/>
      <c r="G87" s="129"/>
      <c r="H87" s="128"/>
      <c r="I87" s="128"/>
      <c r="J87" s="185"/>
      <c r="K87" s="92" t="s">
        <v>268</v>
      </c>
      <c r="L87" s="97"/>
      <c r="M87" s="98"/>
      <c r="N87" s="195">
        <f>56273.09+352866.35+40278</f>
        <v>449417.43999999994</v>
      </c>
      <c r="O87" s="98"/>
      <c r="P87" s="98"/>
      <c r="Q87" s="98"/>
      <c r="R87" s="98"/>
      <c r="S87" s="98"/>
      <c r="T87" s="93"/>
      <c r="U87" s="108"/>
      <c r="V87" s="103"/>
    </row>
    <row r="88" spans="3:22" ht="19.5" customHeight="1">
      <c r="C88" s="155"/>
      <c r="D88" s="128" t="s">
        <v>158</v>
      </c>
      <c r="E88" s="133"/>
      <c r="F88" s="129">
        <v>0</v>
      </c>
      <c r="G88" s="129"/>
      <c r="H88" s="129">
        <v>0</v>
      </c>
      <c r="I88" s="129"/>
      <c r="J88" s="188"/>
      <c r="K88" s="92" t="s">
        <v>269</v>
      </c>
      <c r="L88" s="98"/>
      <c r="M88" s="98"/>
      <c r="N88" s="93">
        <v>0</v>
      </c>
      <c r="O88" s="98"/>
      <c r="P88" s="98"/>
      <c r="Q88" s="98"/>
      <c r="R88" s="98"/>
      <c r="S88" s="98"/>
      <c r="T88" s="93"/>
      <c r="U88" s="108"/>
      <c r="V88" s="103"/>
    </row>
    <row r="89" spans="3:21" ht="19.5" customHeight="1">
      <c r="C89" s="155"/>
      <c r="D89" s="128" t="s">
        <v>159</v>
      </c>
      <c r="E89" s="128"/>
      <c r="F89" s="129">
        <v>3190846.87</v>
      </c>
      <c r="G89" s="129"/>
      <c r="H89" s="129">
        <v>1394870.45</v>
      </c>
      <c r="I89" s="129"/>
      <c r="J89" s="188"/>
      <c r="K89" s="92" t="s">
        <v>270</v>
      </c>
      <c r="L89" s="98"/>
      <c r="M89" s="98"/>
      <c r="N89" s="195">
        <f>5577.05+7892.76+4622</f>
        <v>18091.81</v>
      </c>
      <c r="O89" s="96"/>
      <c r="P89" s="96"/>
      <c r="Q89" s="96"/>
      <c r="R89" s="98"/>
      <c r="S89" s="98"/>
      <c r="T89" s="93"/>
      <c r="U89" s="187"/>
    </row>
    <row r="90" spans="3:21" ht="19.5" customHeight="1">
      <c r="C90" s="155"/>
      <c r="D90" s="128" t="s">
        <v>215</v>
      </c>
      <c r="E90" s="128"/>
      <c r="F90" s="129">
        <v>0</v>
      </c>
      <c r="G90" s="129"/>
      <c r="H90" s="129">
        <v>0</v>
      </c>
      <c r="I90" s="129"/>
      <c r="J90" s="188"/>
      <c r="K90" s="98"/>
      <c r="L90" s="98"/>
      <c r="M90" s="98"/>
      <c r="N90" s="98"/>
      <c r="O90" s="98"/>
      <c r="P90" s="98"/>
      <c r="Q90" s="98"/>
      <c r="R90" s="98"/>
      <c r="S90" s="98"/>
      <c r="T90" s="93"/>
      <c r="U90" s="187"/>
    </row>
    <row r="91" spans="3:21" ht="19.5" customHeight="1">
      <c r="C91" s="155"/>
      <c r="D91" s="128" t="s">
        <v>131</v>
      </c>
      <c r="E91" s="128"/>
      <c r="F91" s="129">
        <v>-1312602</v>
      </c>
      <c r="G91" s="129"/>
      <c r="H91" s="129">
        <v>-1412930.4</v>
      </c>
      <c r="I91" s="129"/>
      <c r="J91" s="188"/>
      <c r="K91" s="98"/>
      <c r="L91" s="98"/>
      <c r="M91" s="194" t="s">
        <v>263</v>
      </c>
      <c r="N91" s="98"/>
      <c r="O91" s="98"/>
      <c r="P91" s="98"/>
      <c r="Q91" s="98"/>
      <c r="R91" s="98"/>
      <c r="S91" s="98"/>
      <c r="T91" s="93"/>
      <c r="U91" s="187"/>
    </row>
    <row r="92" spans="3:22" ht="19.5" customHeight="1">
      <c r="C92" s="155"/>
      <c r="D92" s="133" t="s">
        <v>199</v>
      </c>
      <c r="E92" s="133"/>
      <c r="F92" s="141">
        <f>SUM(F88:F91)</f>
        <v>1878244.87</v>
      </c>
      <c r="G92" s="129"/>
      <c r="H92" s="141">
        <f>SUM(H88:H91)</f>
        <v>-18059.949999999953</v>
      </c>
      <c r="I92" s="157"/>
      <c r="J92" s="188"/>
      <c r="K92" s="98"/>
      <c r="L92" s="98"/>
      <c r="M92" s="98"/>
      <c r="N92" s="98"/>
      <c r="O92" s="98"/>
      <c r="P92" s="98"/>
      <c r="Q92" s="98"/>
      <c r="R92" s="98"/>
      <c r="S92" s="98"/>
      <c r="T92" s="93"/>
      <c r="U92" s="187"/>
      <c r="V92" s="103"/>
    </row>
    <row r="93" spans="3:22" ht="19.5" customHeight="1">
      <c r="C93" s="155"/>
      <c r="D93" s="133" t="s">
        <v>160</v>
      </c>
      <c r="E93" s="128"/>
      <c r="F93" s="128"/>
      <c r="G93" s="129"/>
      <c r="H93" s="128"/>
      <c r="I93" s="157"/>
      <c r="J93" s="93"/>
      <c r="K93" s="98"/>
      <c r="L93" s="98"/>
      <c r="M93" s="98"/>
      <c r="N93" s="98"/>
      <c r="O93" s="98"/>
      <c r="P93" s="98"/>
      <c r="Q93" s="98"/>
      <c r="R93" s="98"/>
      <c r="S93" s="98"/>
      <c r="T93" s="93"/>
      <c r="U93" s="187"/>
      <c r="V93" s="103"/>
    </row>
    <row r="94" spans="3:21" ht="19.5" customHeight="1">
      <c r="C94" s="155"/>
      <c r="D94" s="133" t="s">
        <v>161</v>
      </c>
      <c r="E94" s="133"/>
      <c r="F94" s="141">
        <f>F79+F86+F92</f>
        <v>575572.2699999986</v>
      </c>
      <c r="G94" s="129"/>
      <c r="H94" s="141">
        <f>H79+H86+H92</f>
        <v>11957.390000000538</v>
      </c>
      <c r="I94" s="157"/>
      <c r="J94" s="93"/>
      <c r="K94" s="98"/>
      <c r="L94" s="98"/>
      <c r="M94" s="98"/>
      <c r="N94" s="98"/>
      <c r="O94" s="98"/>
      <c r="P94" s="98"/>
      <c r="Q94" s="98"/>
      <c r="R94" s="98"/>
      <c r="S94" s="98"/>
      <c r="T94" s="93"/>
      <c r="U94" s="187"/>
    </row>
    <row r="95" spans="3:22" ht="19.5" customHeight="1">
      <c r="C95" s="155"/>
      <c r="D95" s="133" t="s">
        <v>162</v>
      </c>
      <c r="E95" s="133"/>
      <c r="F95" s="141">
        <v>351041.97</v>
      </c>
      <c r="G95" s="129"/>
      <c r="H95" s="141">
        <v>274762.42</v>
      </c>
      <c r="I95" s="157"/>
      <c r="J95" s="93"/>
      <c r="K95" s="98"/>
      <c r="L95" s="98"/>
      <c r="M95" s="98"/>
      <c r="N95" s="98"/>
      <c r="O95" s="98"/>
      <c r="P95" s="98"/>
      <c r="Q95" s="98"/>
      <c r="R95" s="98"/>
      <c r="S95" s="98"/>
      <c r="T95" s="93"/>
      <c r="U95" s="187"/>
      <c r="V95" s="102"/>
    </row>
    <row r="96" spans="3:21" ht="19.5" customHeight="1">
      <c r="C96" s="155"/>
      <c r="D96" s="133" t="s">
        <v>163</v>
      </c>
      <c r="E96" s="133"/>
      <c r="F96" s="141">
        <f>SUM(F94:F95)</f>
        <v>926614.2399999986</v>
      </c>
      <c r="G96" s="129"/>
      <c r="H96" s="141">
        <f>SUM(H94:H95)</f>
        <v>286719.8100000005</v>
      </c>
      <c r="I96" s="157"/>
      <c r="J96" s="9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87"/>
    </row>
    <row r="97" spans="3:21" ht="19.5" customHeight="1" thickBot="1">
      <c r="C97" s="158"/>
      <c r="D97" s="159"/>
      <c r="E97" s="159"/>
      <c r="F97" s="160"/>
      <c r="G97" s="160"/>
      <c r="H97" s="160"/>
      <c r="I97" s="161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1"/>
      <c r="U97" s="192"/>
    </row>
    <row r="98" spans="3:21" ht="19.5" customHeight="1">
      <c r="C98" s="81"/>
      <c r="D98" s="105"/>
      <c r="E98" s="105"/>
      <c r="F98" s="104"/>
      <c r="G98" s="104"/>
      <c r="H98" s="104"/>
      <c r="I98" s="81"/>
      <c r="J98" s="81"/>
      <c r="K98" s="104"/>
      <c r="L98" s="104"/>
      <c r="M98" s="104"/>
      <c r="N98" s="104"/>
      <c r="O98" s="104"/>
      <c r="P98" s="104"/>
      <c r="Q98" s="104"/>
      <c r="R98" s="104"/>
      <c r="S98" s="104"/>
      <c r="T98" s="117"/>
      <c r="U98" s="104"/>
    </row>
    <row r="99" spans="7:10" ht="19.5" customHeight="1">
      <c r="G99" s="78"/>
      <c r="I99" s="78"/>
      <c r="J99" s="78"/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mergeCells count="18">
    <mergeCell ref="E3:T3"/>
    <mergeCell ref="E5:T5"/>
    <mergeCell ref="D63:E63"/>
    <mergeCell ref="D18:E18"/>
    <mergeCell ref="D19:E19"/>
    <mergeCell ref="D62:E62"/>
    <mergeCell ref="E9:T9"/>
    <mergeCell ref="E10:T10"/>
    <mergeCell ref="K42:M42"/>
    <mergeCell ref="K39:M39"/>
    <mergeCell ref="K40:M40"/>
    <mergeCell ref="K41:M41"/>
    <mergeCell ref="D12:E12"/>
    <mergeCell ref="K12:L12"/>
    <mergeCell ref="E4:T4"/>
    <mergeCell ref="E6:T6"/>
    <mergeCell ref="E7:T7"/>
    <mergeCell ref="E8:T8"/>
  </mergeCells>
  <printOptions horizontalCentered="1"/>
  <pageMargins left="0.3937007874015748" right="0.3937007874015748" top="0.7874015748031497" bottom="0.3937007874015748" header="0.5905511811023623" footer="0.5905511811023623"/>
  <pageSetup fitToHeight="1" fitToWidth="1" horizontalDpi="600" verticalDpi="600" orientation="portrait" paperSize="8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25" customWidth="1"/>
    <col min="2" max="2" width="9.375" style="1" customWidth="1"/>
    <col min="3" max="3" width="9.125" style="1" customWidth="1"/>
    <col min="4" max="4" width="21.875" style="1" customWidth="1"/>
    <col min="5" max="5" width="10.875" style="17" customWidth="1"/>
    <col min="6" max="6" width="6.75390625" style="1" customWidth="1"/>
    <col min="7" max="7" width="10.625" style="17" customWidth="1"/>
    <col min="8" max="8" width="9.875" style="1" customWidth="1"/>
    <col min="9" max="9" width="24.75390625" style="1" customWidth="1"/>
    <col min="10" max="10" width="10.625" style="17" customWidth="1"/>
    <col min="11" max="11" width="6.625" style="1" customWidth="1"/>
    <col min="12" max="12" width="11.125" style="17" customWidth="1"/>
    <col min="13" max="16384" width="9.125" style="1" customWidth="1"/>
  </cols>
  <sheetData>
    <row r="1" spans="1:12" s="23" customFormat="1" ht="15.75">
      <c r="A1" s="51" t="s">
        <v>96</v>
      </c>
      <c r="B1" s="52"/>
      <c r="C1" s="52"/>
      <c r="D1" s="52"/>
      <c r="E1" s="53"/>
      <c r="F1" s="52"/>
      <c r="G1" s="53"/>
      <c r="H1" s="52"/>
      <c r="I1" s="52"/>
      <c r="J1" s="53"/>
      <c r="K1" s="52"/>
      <c r="L1" s="54"/>
    </row>
    <row r="2" spans="1:12" ht="12.75">
      <c r="A2" s="55" t="s">
        <v>0</v>
      </c>
      <c r="B2" s="56"/>
      <c r="C2" s="56"/>
      <c r="D2" s="56"/>
      <c r="E2" s="57"/>
      <c r="F2" s="56"/>
      <c r="G2" s="57"/>
      <c r="H2" s="56"/>
      <c r="I2" s="56"/>
      <c r="J2" s="57"/>
      <c r="K2" s="56"/>
      <c r="L2" s="58"/>
    </row>
    <row r="3" ht="12.75">
      <c r="L3" s="42"/>
    </row>
    <row r="4" spans="1:12" s="2" customFormat="1" ht="12.75">
      <c r="A4" s="59" t="s">
        <v>132</v>
      </c>
      <c r="B4" s="60"/>
      <c r="C4" s="60"/>
      <c r="D4" s="60"/>
      <c r="E4" s="57"/>
      <c r="F4" s="60"/>
      <c r="G4" s="57"/>
      <c r="H4" s="60"/>
      <c r="I4" s="60"/>
      <c r="J4" s="57"/>
      <c r="K4" s="60"/>
      <c r="L4" s="58"/>
    </row>
    <row r="5" spans="1:13" ht="12.75">
      <c r="A5" s="61" t="s">
        <v>133</v>
      </c>
      <c r="B5" s="62"/>
      <c r="C5" s="62"/>
      <c r="D5" s="62"/>
      <c r="E5" s="57"/>
      <c r="F5" s="62"/>
      <c r="G5" s="57"/>
      <c r="H5" s="62"/>
      <c r="I5" s="62"/>
      <c r="J5" s="57"/>
      <c r="K5" s="77"/>
      <c r="L5" s="58"/>
      <c r="M5" s="3"/>
    </row>
    <row r="6" spans="1:13" ht="12.75">
      <c r="A6" s="26"/>
      <c r="B6" s="14"/>
      <c r="C6" s="14"/>
      <c r="D6" s="14"/>
      <c r="F6" s="14"/>
      <c r="H6" s="14"/>
      <c r="I6" s="14"/>
      <c r="K6" s="3"/>
      <c r="L6" s="42"/>
      <c r="M6" s="3"/>
    </row>
    <row r="7" spans="1:13" ht="12.75">
      <c r="A7" s="61" t="s">
        <v>134</v>
      </c>
      <c r="B7" s="62"/>
      <c r="C7" s="62"/>
      <c r="D7" s="62"/>
      <c r="E7" s="57"/>
      <c r="F7" s="62"/>
      <c r="G7" s="57"/>
      <c r="H7" s="62"/>
      <c r="I7" s="62"/>
      <c r="J7" s="57"/>
      <c r="K7" s="63"/>
      <c r="L7" s="58"/>
      <c r="M7" s="3"/>
    </row>
    <row r="8" spans="1:13" ht="12.75">
      <c r="A8" s="61" t="s">
        <v>135</v>
      </c>
      <c r="B8" s="62"/>
      <c r="C8" s="62"/>
      <c r="D8" s="62"/>
      <c r="E8" s="57"/>
      <c r="F8" s="62"/>
      <c r="G8" s="57"/>
      <c r="H8" s="62"/>
      <c r="I8" s="62"/>
      <c r="J8" s="57"/>
      <c r="K8" s="63"/>
      <c r="L8" s="58"/>
      <c r="M8" s="3"/>
    </row>
    <row r="9" spans="1:13" ht="12.75">
      <c r="A9" s="64" t="s">
        <v>136</v>
      </c>
      <c r="B9" s="65"/>
      <c r="C9" s="65"/>
      <c r="D9" s="65"/>
      <c r="E9" s="66"/>
      <c r="F9" s="65"/>
      <c r="G9" s="66"/>
      <c r="H9" s="65"/>
      <c r="I9" s="65"/>
      <c r="J9" s="66"/>
      <c r="K9" s="67"/>
      <c r="L9" s="68"/>
      <c r="M9" s="3"/>
    </row>
    <row r="10" spans="1:12" ht="12.75">
      <c r="A10" s="69" t="s">
        <v>99</v>
      </c>
      <c r="B10" s="69"/>
      <c r="C10" s="69"/>
      <c r="D10" s="62"/>
      <c r="E10" s="57"/>
      <c r="F10" s="56"/>
      <c r="G10" s="70"/>
      <c r="H10" s="69" t="s">
        <v>100</v>
      </c>
      <c r="I10" s="56"/>
      <c r="J10" s="57"/>
      <c r="K10" s="56"/>
      <c r="L10" s="58"/>
    </row>
    <row r="11" spans="1:12" ht="12.75">
      <c r="A11" s="69" t="s">
        <v>17</v>
      </c>
      <c r="B11" s="69"/>
      <c r="C11" s="69"/>
      <c r="D11" s="56"/>
      <c r="E11" s="57"/>
      <c r="F11" s="56"/>
      <c r="G11" s="70"/>
      <c r="H11" s="69" t="s">
        <v>17</v>
      </c>
      <c r="I11" s="69"/>
      <c r="J11" s="57"/>
      <c r="K11" s="56"/>
      <c r="L11" s="58"/>
    </row>
    <row r="12" spans="1:12" ht="12.75">
      <c r="A12" s="27"/>
      <c r="B12" s="18"/>
      <c r="C12" s="18"/>
      <c r="F12" s="4" t="s">
        <v>43</v>
      </c>
      <c r="G12" s="9"/>
      <c r="K12" s="4" t="s">
        <v>43</v>
      </c>
      <c r="L12" s="42"/>
    </row>
    <row r="13" spans="1:12" ht="12.75">
      <c r="A13" s="28" t="s">
        <v>16</v>
      </c>
      <c r="E13" s="33" t="s">
        <v>2</v>
      </c>
      <c r="G13" s="34" t="s">
        <v>3</v>
      </c>
      <c r="H13" s="14"/>
      <c r="J13" s="19" t="s">
        <v>5</v>
      </c>
      <c r="K13" s="20"/>
      <c r="L13" s="44" t="s">
        <v>4</v>
      </c>
    </row>
    <row r="14" spans="1:12" ht="12.75">
      <c r="A14" s="24" t="s">
        <v>18</v>
      </c>
      <c r="C14" s="4"/>
      <c r="E14" s="38"/>
      <c r="G14" s="35"/>
      <c r="H14" s="14" t="s">
        <v>105</v>
      </c>
      <c r="J14" s="17">
        <v>3012611.57</v>
      </c>
      <c r="L14" s="42">
        <v>3220033.67</v>
      </c>
    </row>
    <row r="15" spans="1:12" ht="12.75">
      <c r="A15" s="26" t="s">
        <v>19</v>
      </c>
      <c r="E15" s="38">
        <v>8664802.33</v>
      </c>
      <c r="G15" s="35">
        <v>8771826.53</v>
      </c>
      <c r="H15" s="14" t="s">
        <v>44</v>
      </c>
      <c r="J15" s="17">
        <v>-1476971.29</v>
      </c>
      <c r="L15" s="42">
        <v>-1412073.36</v>
      </c>
    </row>
    <row r="16" spans="1:12" ht="12.75">
      <c r="A16" s="26" t="s">
        <v>20</v>
      </c>
      <c r="E16" s="38">
        <v>68961.09</v>
      </c>
      <c r="G16" s="35">
        <v>76223.16</v>
      </c>
      <c r="H16" s="4" t="s">
        <v>45</v>
      </c>
      <c r="J16" s="21">
        <f>SUM(J14:J15)</f>
        <v>1535640.2799999998</v>
      </c>
      <c r="K16" s="2"/>
      <c r="L16" s="45">
        <f>SUM(L14:L15)</f>
        <v>1807960.3099999998</v>
      </c>
    </row>
    <row r="17" spans="1:12" ht="12.75">
      <c r="A17" s="26" t="s">
        <v>21</v>
      </c>
      <c r="E17" s="38">
        <v>165167.9</v>
      </c>
      <c r="G17" s="35">
        <v>130309.38</v>
      </c>
      <c r="H17" s="14" t="s">
        <v>46</v>
      </c>
      <c r="J17" s="17">
        <v>29618.89</v>
      </c>
      <c r="L17" s="42">
        <v>9048.07</v>
      </c>
    </row>
    <row r="18" spans="5:12" ht="12.75">
      <c r="E18" s="38"/>
      <c r="G18" s="35"/>
      <c r="H18" s="14" t="s">
        <v>47</v>
      </c>
      <c r="J18" s="17">
        <v>-178567.74</v>
      </c>
      <c r="L18" s="42">
        <v>-216744.83</v>
      </c>
    </row>
    <row r="19" spans="1:12" ht="12.75">
      <c r="A19" s="24" t="s">
        <v>22</v>
      </c>
      <c r="E19" s="38"/>
      <c r="G19" s="35"/>
      <c r="H19" s="14" t="s">
        <v>49</v>
      </c>
      <c r="J19" s="17">
        <v>-696103.86</v>
      </c>
      <c r="L19" s="42">
        <v>-894702.91</v>
      </c>
    </row>
    <row r="20" spans="1:12" s="14" customFormat="1" ht="11.25">
      <c r="A20" s="26" t="s">
        <v>23</v>
      </c>
      <c r="E20" s="38">
        <v>2911951.28</v>
      </c>
      <c r="G20" s="35">
        <v>3365925.53</v>
      </c>
      <c r="H20" s="14" t="s">
        <v>48</v>
      </c>
      <c r="J20" s="17">
        <v>-30147.48</v>
      </c>
      <c r="L20" s="42">
        <v>-30530.25</v>
      </c>
    </row>
    <row r="21" spans="1:12" s="14" customFormat="1" ht="11.25">
      <c r="A21" s="26" t="s">
        <v>24</v>
      </c>
      <c r="E21" s="38">
        <v>11245957.45</v>
      </c>
      <c r="G21" s="35">
        <v>10690757.47</v>
      </c>
      <c r="H21" s="72" t="s">
        <v>106</v>
      </c>
      <c r="L21" s="46"/>
    </row>
    <row r="22" spans="1:12" s="14" customFormat="1" ht="11.25">
      <c r="A22" s="26" t="s">
        <v>25</v>
      </c>
      <c r="E22" s="38">
        <v>85980.31</v>
      </c>
      <c r="G22" s="35">
        <v>92617.9</v>
      </c>
      <c r="J22" s="17">
        <v>660440.09</v>
      </c>
      <c r="L22" s="42">
        <v>675030.39</v>
      </c>
    </row>
    <row r="23" spans="1:12" s="14" customFormat="1" ht="11.25">
      <c r="A23" s="26" t="s">
        <v>26</v>
      </c>
      <c r="E23" s="38">
        <v>120082.65</v>
      </c>
      <c r="G23" s="35">
        <v>127700.03</v>
      </c>
      <c r="H23" s="14" t="s">
        <v>50</v>
      </c>
      <c r="J23" s="17">
        <v>-114227.55</v>
      </c>
      <c r="L23" s="42">
        <v>-116374.16</v>
      </c>
    </row>
    <row r="24" spans="1:12" s="14" customFormat="1" ht="11.25">
      <c r="A24" s="26" t="s">
        <v>27</v>
      </c>
      <c r="E24" s="38">
        <v>220054.79</v>
      </c>
      <c r="G24" s="35">
        <v>245366.49</v>
      </c>
      <c r="H24" s="72" t="s">
        <v>107</v>
      </c>
      <c r="J24" s="17"/>
      <c r="L24" s="42"/>
    </row>
    <row r="25" spans="1:12" s="14" customFormat="1" ht="11.25">
      <c r="A25" s="24" t="s">
        <v>28</v>
      </c>
      <c r="E25" s="39">
        <f>SUM(E15:E24)</f>
        <v>23482957.799999993</v>
      </c>
      <c r="F25" s="4"/>
      <c r="G25" s="36">
        <f>SUM(G15:G24)</f>
        <v>23500726.49</v>
      </c>
      <c r="H25" s="4"/>
      <c r="J25" s="21">
        <f>SUM(J22:J24)</f>
        <v>546212.5399999999</v>
      </c>
      <c r="L25" s="45">
        <f>SUM(L22:L24)</f>
        <v>558656.23</v>
      </c>
    </row>
    <row r="26" spans="1:12" s="14" customFormat="1" ht="11.25">
      <c r="A26" s="26"/>
      <c r="E26" s="38"/>
      <c r="G26" s="35"/>
      <c r="H26" s="14" t="s">
        <v>72</v>
      </c>
      <c r="J26" s="17">
        <v>-61422.74</v>
      </c>
      <c r="L26" s="42">
        <v>-62928.91</v>
      </c>
    </row>
    <row r="27" spans="1:12" s="14" customFormat="1" ht="11.25">
      <c r="A27" s="28" t="s">
        <v>29</v>
      </c>
      <c r="E27" s="38"/>
      <c r="G27" s="35"/>
      <c r="H27" s="4" t="s">
        <v>59</v>
      </c>
      <c r="I27" s="4"/>
      <c r="J27" s="21">
        <f>SUM(J25:J26)</f>
        <v>484789.79999999993</v>
      </c>
      <c r="L27" s="45">
        <f>SUM(L25:L26)</f>
        <v>495727.31999999995</v>
      </c>
    </row>
    <row r="28" spans="1:12" s="14" customFormat="1" ht="11.25">
      <c r="A28" s="24" t="s">
        <v>30</v>
      </c>
      <c r="E28" s="38"/>
      <c r="G28" s="35"/>
      <c r="H28" s="14" t="s">
        <v>108</v>
      </c>
      <c r="J28" s="17">
        <v>-118780.43</v>
      </c>
      <c r="L28" s="42">
        <v>-196935.72</v>
      </c>
    </row>
    <row r="29" spans="1:12" s="14" customFormat="1" ht="11.25">
      <c r="A29" s="26" t="s">
        <v>31</v>
      </c>
      <c r="E29" s="38">
        <v>1017142.85</v>
      </c>
      <c r="G29" s="35">
        <v>1017142.85</v>
      </c>
      <c r="H29" s="4" t="s">
        <v>51</v>
      </c>
      <c r="J29" s="21">
        <f>SUM(J27:J28)</f>
        <v>366009.36999999994</v>
      </c>
      <c r="L29" s="45">
        <f>SUM(L27:L28)</f>
        <v>298791.6</v>
      </c>
    </row>
    <row r="30" spans="1:12" s="14" customFormat="1" ht="11.25">
      <c r="A30" s="26" t="s">
        <v>32</v>
      </c>
      <c r="E30" s="38">
        <v>805411.65</v>
      </c>
      <c r="G30" s="35">
        <v>652112.82</v>
      </c>
      <c r="J30" s="17"/>
      <c r="L30" s="42"/>
    </row>
    <row r="31" spans="1:12" s="14" customFormat="1" ht="11.25">
      <c r="A31" s="26"/>
      <c r="E31" s="38"/>
      <c r="G31" s="35"/>
      <c r="H31" s="4"/>
      <c r="J31" s="17"/>
      <c r="L31" s="42"/>
    </row>
    <row r="32" spans="1:12" s="14" customFormat="1" ht="11.25">
      <c r="A32" s="24" t="s">
        <v>33</v>
      </c>
      <c r="E32" s="38"/>
      <c r="G32" s="35"/>
      <c r="H32" s="4" t="s">
        <v>109</v>
      </c>
      <c r="J32" s="17"/>
      <c r="L32" s="42"/>
    </row>
    <row r="33" spans="1:12" s="14" customFormat="1" ht="11.25">
      <c r="A33" s="26" t="s">
        <v>34</v>
      </c>
      <c r="E33" s="38">
        <v>1254492.7</v>
      </c>
      <c r="G33" s="35">
        <v>2639308.43</v>
      </c>
      <c r="H33" s="4" t="s">
        <v>75</v>
      </c>
      <c r="J33" s="19">
        <v>366009.37</v>
      </c>
      <c r="L33" s="44">
        <v>298791.6</v>
      </c>
    </row>
    <row r="34" spans="1:12" s="14" customFormat="1" ht="11.25">
      <c r="A34" s="26" t="s">
        <v>31</v>
      </c>
      <c r="E34" s="38">
        <v>3056271.91</v>
      </c>
      <c r="G34" s="35">
        <v>2541097.64</v>
      </c>
      <c r="H34" s="41" t="s">
        <v>110</v>
      </c>
      <c r="I34" s="6"/>
      <c r="J34" s="73">
        <v>0.017</v>
      </c>
      <c r="K34" s="6"/>
      <c r="L34" s="74">
        <v>0.014</v>
      </c>
    </row>
    <row r="35" spans="1:12" s="14" customFormat="1" ht="11.25">
      <c r="A35" s="26" t="s">
        <v>35</v>
      </c>
      <c r="E35" s="38">
        <v>3560740.05</v>
      </c>
      <c r="G35" s="35">
        <v>3228175.48</v>
      </c>
      <c r="H35" s="69" t="s">
        <v>52</v>
      </c>
      <c r="I35" s="62"/>
      <c r="J35" s="57"/>
      <c r="K35" s="62"/>
      <c r="L35" s="58"/>
    </row>
    <row r="36" spans="1:12" s="14" customFormat="1" ht="11.25">
      <c r="A36" s="26"/>
      <c r="E36" s="38"/>
      <c r="G36" s="35"/>
      <c r="H36" s="69" t="s">
        <v>17</v>
      </c>
      <c r="I36" s="69"/>
      <c r="J36" s="57"/>
      <c r="K36" s="62"/>
      <c r="L36" s="58"/>
    </row>
    <row r="37" spans="1:12" s="14" customFormat="1" ht="11.25">
      <c r="A37" s="24" t="s">
        <v>36</v>
      </c>
      <c r="E37" s="38"/>
      <c r="G37" s="35"/>
      <c r="J37" s="17"/>
      <c r="K37" s="4" t="s">
        <v>43</v>
      </c>
      <c r="L37" s="42"/>
    </row>
    <row r="38" spans="1:12" s="14" customFormat="1" ht="11.25">
      <c r="A38" s="26" t="s">
        <v>37</v>
      </c>
      <c r="E38" s="38">
        <v>8313146</v>
      </c>
      <c r="G38" s="35">
        <v>8313146</v>
      </c>
      <c r="J38" s="19" t="s">
        <v>5</v>
      </c>
      <c r="L38" s="44" t="s">
        <v>4</v>
      </c>
    </row>
    <row r="39" spans="1:12" s="14" customFormat="1" ht="11.25">
      <c r="A39" s="26" t="s">
        <v>38</v>
      </c>
      <c r="E39" s="38">
        <v>74509.17</v>
      </c>
      <c r="G39" s="35">
        <v>74509.17</v>
      </c>
      <c r="H39" s="14" t="s">
        <v>53</v>
      </c>
      <c r="J39" s="17"/>
      <c r="L39" s="42"/>
    </row>
    <row r="40" spans="1:12" s="14" customFormat="1" ht="11.25">
      <c r="A40" s="26" t="s">
        <v>39</v>
      </c>
      <c r="E40" s="38">
        <v>1365475.02</v>
      </c>
      <c r="G40" s="35">
        <v>1365475.02</v>
      </c>
      <c r="H40" s="14" t="s">
        <v>54</v>
      </c>
      <c r="J40" s="17">
        <v>13422889.27</v>
      </c>
      <c r="L40" s="42">
        <v>12696758.11</v>
      </c>
    </row>
    <row r="41" spans="1:12" s="14" customFormat="1" ht="11.25">
      <c r="A41" s="26" t="s">
        <v>40</v>
      </c>
      <c r="E41" s="38">
        <v>4035768.45</v>
      </c>
      <c r="G41" s="35">
        <v>3669759.08</v>
      </c>
      <c r="H41" s="14" t="s">
        <v>111</v>
      </c>
      <c r="J41" s="22">
        <v>366009.37</v>
      </c>
      <c r="L41" s="47">
        <v>298791.6</v>
      </c>
    </row>
    <row r="42" spans="1:12" s="14" customFormat="1" ht="11.25">
      <c r="A42" s="26" t="s">
        <v>41</v>
      </c>
      <c r="E42" s="38">
        <f>SUM(E38:E41)</f>
        <v>13788898.64</v>
      </c>
      <c r="G42" s="35">
        <v>13422889.27</v>
      </c>
      <c r="H42" s="4" t="s">
        <v>55</v>
      </c>
      <c r="J42" s="17"/>
      <c r="L42" s="42"/>
    </row>
    <row r="43" spans="1:12" s="14" customFormat="1" ht="11.25">
      <c r="A43" s="29" t="s">
        <v>42</v>
      </c>
      <c r="B43" s="6"/>
      <c r="C43" s="6"/>
      <c r="D43" s="6"/>
      <c r="E43" s="40">
        <f>SUM(D29:E41)</f>
        <v>23482957.8</v>
      </c>
      <c r="F43" s="6"/>
      <c r="G43" s="37">
        <f>SUM(G29:G41)</f>
        <v>23500726.490000002</v>
      </c>
      <c r="H43" s="7" t="s">
        <v>56</v>
      </c>
      <c r="I43" s="6"/>
      <c r="J43" s="15">
        <f>SUM(J40:J42)</f>
        <v>13788898.639999999</v>
      </c>
      <c r="K43" s="6"/>
      <c r="L43" s="48">
        <f>SUM(L40:L42)</f>
        <v>12995549.709999999</v>
      </c>
    </row>
    <row r="44" spans="1:12" s="14" customFormat="1" ht="11.25">
      <c r="A44" s="55" t="s">
        <v>57</v>
      </c>
      <c r="B44" s="62"/>
      <c r="C44" s="62"/>
      <c r="D44" s="62"/>
      <c r="E44" s="57"/>
      <c r="F44" s="62"/>
      <c r="G44" s="71"/>
      <c r="H44" s="69" t="s">
        <v>79</v>
      </c>
      <c r="I44" s="62"/>
      <c r="J44" s="57"/>
      <c r="K44" s="62"/>
      <c r="L44" s="58"/>
    </row>
    <row r="45" spans="1:12" s="14" customFormat="1" ht="11.25">
      <c r="A45" s="69" t="s">
        <v>17</v>
      </c>
      <c r="B45" s="69"/>
      <c r="C45" s="62"/>
      <c r="D45" s="62"/>
      <c r="E45" s="57"/>
      <c r="F45" s="62"/>
      <c r="G45" s="70"/>
      <c r="H45" s="69" t="s">
        <v>81</v>
      </c>
      <c r="I45" s="62"/>
      <c r="J45" s="57"/>
      <c r="K45" s="62"/>
      <c r="L45" s="58"/>
    </row>
    <row r="46" spans="1:12" s="14" customFormat="1" ht="11.25">
      <c r="A46" s="26"/>
      <c r="E46" s="17"/>
      <c r="F46" s="4" t="s">
        <v>43</v>
      </c>
      <c r="G46" s="9"/>
      <c r="H46" s="69"/>
      <c r="I46" s="69" t="s">
        <v>17</v>
      </c>
      <c r="J46" s="57"/>
      <c r="K46" s="62"/>
      <c r="L46" s="58"/>
    </row>
    <row r="47" spans="1:12" s="14" customFormat="1" ht="11.25">
      <c r="A47" s="26"/>
      <c r="E47" s="19" t="s">
        <v>5</v>
      </c>
      <c r="G47" s="10" t="s">
        <v>6</v>
      </c>
      <c r="H47" s="14" t="s">
        <v>1</v>
      </c>
      <c r="I47" s="4"/>
      <c r="J47" s="17"/>
      <c r="L47" s="42"/>
    </row>
    <row r="48" spans="1:12" s="14" customFormat="1" ht="11.25">
      <c r="A48" s="24" t="s">
        <v>58</v>
      </c>
      <c r="E48" s="17"/>
      <c r="G48" s="9"/>
      <c r="J48" s="17"/>
      <c r="K48" s="4" t="s">
        <v>43</v>
      </c>
      <c r="L48" s="42"/>
    </row>
    <row r="49" spans="1:12" s="14" customFormat="1" ht="11.25">
      <c r="A49" s="26" t="s">
        <v>59</v>
      </c>
      <c r="E49" s="17">
        <v>484789.8</v>
      </c>
      <c r="G49" s="9">
        <v>495727.32</v>
      </c>
      <c r="J49" s="19" t="s">
        <v>7</v>
      </c>
      <c r="L49" s="44" t="s">
        <v>8</v>
      </c>
    </row>
    <row r="50" spans="1:12" s="14" customFormat="1" ht="11.25">
      <c r="A50" s="26" t="s">
        <v>101</v>
      </c>
      <c r="E50" s="17"/>
      <c r="G50" s="9"/>
      <c r="H50" s="14" t="s">
        <v>80</v>
      </c>
      <c r="J50" s="17"/>
      <c r="L50" s="42"/>
    </row>
    <row r="51" spans="1:12" s="14" customFormat="1" ht="11.25">
      <c r="A51" s="26" t="s">
        <v>50</v>
      </c>
      <c r="E51" s="17">
        <v>114227.55</v>
      </c>
      <c r="G51" s="9">
        <v>116374.16</v>
      </c>
      <c r="H51" s="14" t="s">
        <v>82</v>
      </c>
      <c r="J51" s="17">
        <v>11622286.52</v>
      </c>
      <c r="L51" s="42">
        <v>11058725.38</v>
      </c>
    </row>
    <row r="52" spans="1:12" s="14" customFormat="1" ht="11.25">
      <c r="A52" s="26" t="s">
        <v>60</v>
      </c>
      <c r="E52" s="17">
        <v>61422.74</v>
      </c>
      <c r="G52" s="9">
        <v>62928.91</v>
      </c>
      <c r="H52" s="209" t="s">
        <v>112</v>
      </c>
      <c r="I52" s="210"/>
      <c r="J52" s="213">
        <v>1927733.63</v>
      </c>
      <c r="L52" s="211">
        <v>1927587.18</v>
      </c>
    </row>
    <row r="53" spans="1:12" s="14" customFormat="1" ht="11.25" customHeight="1">
      <c r="A53" s="26" t="s">
        <v>61</v>
      </c>
      <c r="E53" s="17">
        <v>3386.17</v>
      </c>
      <c r="G53" s="9">
        <v>39403.29</v>
      </c>
      <c r="H53" s="209"/>
      <c r="I53" s="210"/>
      <c r="J53" s="214"/>
      <c r="L53" s="212"/>
    </row>
    <row r="54" spans="1:12" s="14" customFormat="1" ht="11.25" customHeight="1">
      <c r="A54" s="24" t="s">
        <v>62</v>
      </c>
      <c r="E54" s="21">
        <f>SUM(E49:E53)</f>
        <v>663826.26</v>
      </c>
      <c r="G54" s="11">
        <f>SUM(G49:G53)</f>
        <v>714433.68</v>
      </c>
      <c r="H54" s="209" t="s">
        <v>113</v>
      </c>
      <c r="I54" s="210"/>
      <c r="J54" s="213">
        <v>-85042.95</v>
      </c>
      <c r="L54" s="211">
        <v>-245257.62</v>
      </c>
    </row>
    <row r="55" spans="1:12" ht="12.75">
      <c r="A55" s="26" t="s">
        <v>63</v>
      </c>
      <c r="B55" s="14"/>
      <c r="C55" s="14"/>
      <c r="D55" s="14"/>
      <c r="E55" s="17">
        <v>453974.25</v>
      </c>
      <c r="G55" s="9">
        <v>-88856.93</v>
      </c>
      <c r="H55" s="209"/>
      <c r="I55" s="210"/>
      <c r="J55" s="213"/>
      <c r="L55" s="211"/>
    </row>
    <row r="56" spans="1:12" ht="12.75">
      <c r="A56" s="26" t="s">
        <v>64</v>
      </c>
      <c r="E56" s="17">
        <v>-555199.98</v>
      </c>
      <c r="G56" s="9">
        <v>275700.34</v>
      </c>
      <c r="H56" s="75" t="s">
        <v>114</v>
      </c>
      <c r="I56" s="76"/>
      <c r="L56" s="42"/>
    </row>
    <row r="57" spans="1:12" ht="12.75">
      <c r="A57" s="26" t="s">
        <v>65</v>
      </c>
      <c r="E57" s="17">
        <v>-13341.48</v>
      </c>
      <c r="G57" s="9">
        <v>44305.17</v>
      </c>
      <c r="H57" s="75"/>
      <c r="I57" s="76"/>
      <c r="J57" s="17">
        <v>656301</v>
      </c>
      <c r="L57" s="42">
        <v>656301</v>
      </c>
    </row>
    <row r="58" spans="1:12" ht="12.75">
      <c r="A58" s="26" t="s">
        <v>66</v>
      </c>
      <c r="E58" s="17">
        <v>-1005714.89</v>
      </c>
      <c r="G58" s="9">
        <v>-1840710.88</v>
      </c>
      <c r="H58" s="75" t="s">
        <v>115</v>
      </c>
      <c r="I58" s="76"/>
      <c r="L58" s="42"/>
    </row>
    <row r="59" spans="1:12" ht="12.75">
      <c r="A59" s="24" t="s">
        <v>102</v>
      </c>
      <c r="B59" s="2"/>
      <c r="C59" s="2"/>
      <c r="D59" s="2"/>
      <c r="E59" s="21">
        <f>SUM(E54:E58)</f>
        <v>-456455.83999999997</v>
      </c>
      <c r="G59" s="11">
        <f>SUM(G54:G58)</f>
        <v>-895128.6199999998</v>
      </c>
      <c r="H59" s="75" t="s">
        <v>9</v>
      </c>
      <c r="I59" s="76"/>
      <c r="J59" s="17">
        <v>0</v>
      </c>
      <c r="L59" s="42">
        <v>42771.06</v>
      </c>
    </row>
    <row r="60" spans="1:12" ht="12.75">
      <c r="A60" s="26" t="s">
        <v>67</v>
      </c>
      <c r="E60" s="17">
        <v>-61389.22</v>
      </c>
      <c r="G60" s="9">
        <v>-48990.38</v>
      </c>
      <c r="H60" s="75" t="s">
        <v>10</v>
      </c>
      <c r="I60" s="76"/>
      <c r="J60" s="17">
        <v>-422072.56</v>
      </c>
      <c r="L60" s="42">
        <v>-378189.27</v>
      </c>
    </row>
    <row r="61" spans="1:12" ht="12.75">
      <c r="A61" s="24" t="s">
        <v>69</v>
      </c>
      <c r="E61" s="21">
        <f>SUM(E59:E60)</f>
        <v>-517845.05999999994</v>
      </c>
      <c r="G61" s="11">
        <f>SUM(G59:G60)</f>
        <v>-944118.9999999998</v>
      </c>
      <c r="H61" s="75" t="s">
        <v>116</v>
      </c>
      <c r="I61" s="76"/>
      <c r="J61" s="22">
        <v>-276316.37</v>
      </c>
      <c r="L61" s="47">
        <v>-365179.62</v>
      </c>
    </row>
    <row r="62" spans="1:12" ht="12.75">
      <c r="A62" s="24" t="s">
        <v>68</v>
      </c>
      <c r="G62" s="9"/>
      <c r="H62" s="14" t="s">
        <v>83</v>
      </c>
      <c r="L62" s="42"/>
    </row>
    <row r="63" spans="1:12" ht="12.75">
      <c r="A63" s="26" t="s">
        <v>104</v>
      </c>
      <c r="E63" s="17">
        <v>-23390.91</v>
      </c>
      <c r="G63" s="9">
        <v>-90102.5</v>
      </c>
      <c r="H63" s="12" t="s">
        <v>84</v>
      </c>
      <c r="I63" s="5"/>
      <c r="J63" s="8">
        <f>SUM(J51:J61)</f>
        <v>13422889.27</v>
      </c>
      <c r="K63" s="5"/>
      <c r="L63" s="49">
        <f>SUM(L51:L61)</f>
        <v>12696758.110000003</v>
      </c>
    </row>
    <row r="64" spans="1:12" ht="12.75">
      <c r="A64" s="26" t="s">
        <v>103</v>
      </c>
      <c r="E64" s="17">
        <v>750</v>
      </c>
      <c r="G64" s="9">
        <v>0</v>
      </c>
      <c r="H64" s="4" t="s">
        <v>85</v>
      </c>
      <c r="I64" s="14"/>
      <c r="L64" s="42"/>
    </row>
    <row r="65" spans="1:12" ht="12.75">
      <c r="A65" s="24" t="s">
        <v>70</v>
      </c>
      <c r="E65" s="21">
        <f>SUM(E63:E64)</f>
        <v>-22640.91</v>
      </c>
      <c r="G65" s="11">
        <f>SUM(G63:G64)</f>
        <v>-90102.5</v>
      </c>
      <c r="H65" s="14" t="s">
        <v>87</v>
      </c>
      <c r="L65" s="42"/>
    </row>
    <row r="66" spans="1:12" ht="12.75">
      <c r="A66" s="24" t="s">
        <v>71</v>
      </c>
      <c r="G66" s="9"/>
      <c r="H66" s="14" t="s">
        <v>86</v>
      </c>
      <c r="L66" s="42"/>
    </row>
    <row r="67" spans="1:12" ht="12.75">
      <c r="A67" s="26" t="s">
        <v>73</v>
      </c>
      <c r="B67" s="14"/>
      <c r="C67" s="14"/>
      <c r="D67" s="14"/>
      <c r="E67" s="17">
        <v>515174.27</v>
      </c>
      <c r="F67" s="14"/>
      <c r="G67" s="9">
        <v>796414.67</v>
      </c>
      <c r="H67" s="14" t="s">
        <v>88</v>
      </c>
      <c r="I67" s="14"/>
      <c r="K67" s="14"/>
      <c r="L67" s="42"/>
    </row>
    <row r="68" spans="1:12" ht="12.75">
      <c r="A68" s="24" t="s">
        <v>74</v>
      </c>
      <c r="B68" s="14"/>
      <c r="C68" s="14"/>
      <c r="D68" s="14"/>
      <c r="E68" s="21">
        <f>SUM(E67)</f>
        <v>515174.27</v>
      </c>
      <c r="F68" s="14"/>
      <c r="G68" s="11">
        <f>SUM(G67)</f>
        <v>796414.67</v>
      </c>
      <c r="H68" s="14" t="s">
        <v>89</v>
      </c>
      <c r="I68" s="14"/>
      <c r="K68" s="14"/>
      <c r="L68" s="42"/>
    </row>
    <row r="69" spans="1:12" ht="12.75">
      <c r="A69" s="24" t="s">
        <v>76</v>
      </c>
      <c r="B69" s="14"/>
      <c r="C69" s="14"/>
      <c r="D69" s="14"/>
      <c r="E69" s="21">
        <v>-25311.7</v>
      </c>
      <c r="F69" s="14"/>
      <c r="G69" s="11">
        <v>-237806.83</v>
      </c>
      <c r="H69" s="14" t="s">
        <v>90</v>
      </c>
      <c r="I69" s="14"/>
      <c r="K69" s="14"/>
      <c r="L69" s="42"/>
    </row>
    <row r="70" spans="1:12" ht="12.75">
      <c r="A70" s="24" t="s">
        <v>77</v>
      </c>
      <c r="B70" s="14"/>
      <c r="C70" s="14"/>
      <c r="D70" s="14"/>
      <c r="E70" s="17">
        <v>245366.49</v>
      </c>
      <c r="F70" s="14"/>
      <c r="G70" s="9">
        <v>622026.02</v>
      </c>
      <c r="H70" s="14" t="s">
        <v>92</v>
      </c>
      <c r="I70" s="14"/>
      <c r="K70" s="14"/>
      <c r="L70" s="42"/>
    </row>
    <row r="71" spans="1:12" ht="12.75">
      <c r="A71" s="29" t="s">
        <v>78</v>
      </c>
      <c r="B71" s="6"/>
      <c r="C71" s="6"/>
      <c r="D71" s="6"/>
      <c r="E71" s="13">
        <v>220054.79</v>
      </c>
      <c r="F71" s="6"/>
      <c r="G71" s="16">
        <v>384219.19</v>
      </c>
      <c r="H71" s="6" t="s">
        <v>91</v>
      </c>
      <c r="I71" s="6"/>
      <c r="J71" s="13"/>
      <c r="K71" s="6"/>
      <c r="L71" s="43"/>
    </row>
    <row r="72" spans="1:12" ht="12.75">
      <c r="A72" s="26"/>
      <c r="B72" s="14"/>
      <c r="C72" s="14"/>
      <c r="D72" s="14"/>
      <c r="F72" s="14" t="s">
        <v>117</v>
      </c>
      <c r="H72" s="14"/>
      <c r="I72" s="14"/>
      <c r="K72" s="14"/>
      <c r="L72" s="42"/>
    </row>
    <row r="73" spans="1:12" ht="12.75">
      <c r="A73" s="26" t="s">
        <v>97</v>
      </c>
      <c r="B73" s="14"/>
      <c r="C73" s="14"/>
      <c r="D73" s="14"/>
      <c r="F73" s="14"/>
      <c r="G73" s="17" t="s">
        <v>94</v>
      </c>
      <c r="H73" s="14"/>
      <c r="I73" s="14"/>
      <c r="J73" s="17" t="s">
        <v>118</v>
      </c>
      <c r="K73" s="14"/>
      <c r="L73" s="42"/>
    </row>
    <row r="74" spans="1:12" ht="12.75">
      <c r="A74" s="26" t="s">
        <v>93</v>
      </c>
      <c r="B74" s="14"/>
      <c r="C74" s="14"/>
      <c r="D74" s="14"/>
      <c r="F74" s="14"/>
      <c r="H74" s="14"/>
      <c r="I74" s="14"/>
      <c r="K74" s="14"/>
      <c r="L74" s="42"/>
    </row>
    <row r="75" spans="1:12" ht="12.75">
      <c r="A75" s="26"/>
      <c r="B75" s="14"/>
      <c r="C75" s="14"/>
      <c r="D75" s="14"/>
      <c r="F75" s="14"/>
      <c r="H75" s="14"/>
      <c r="I75" s="14"/>
      <c r="K75" s="14"/>
      <c r="L75" s="42"/>
    </row>
    <row r="76" spans="1:12" ht="12.75">
      <c r="A76" s="26" t="s">
        <v>98</v>
      </c>
      <c r="B76" s="14"/>
      <c r="C76" s="14"/>
      <c r="D76" s="14"/>
      <c r="F76" s="14"/>
      <c r="G76" s="17" t="s">
        <v>95</v>
      </c>
      <c r="H76" s="14"/>
      <c r="I76" s="14"/>
      <c r="J76" s="17" t="s">
        <v>119</v>
      </c>
      <c r="K76" s="14"/>
      <c r="L76" s="42"/>
    </row>
    <row r="77" spans="1:13" ht="13.5" thickBot="1">
      <c r="A77" s="30" t="s">
        <v>12</v>
      </c>
      <c r="B77" s="31"/>
      <c r="C77" s="31"/>
      <c r="D77" s="31"/>
      <c r="E77" s="31" t="s">
        <v>15</v>
      </c>
      <c r="F77" s="32"/>
      <c r="G77" s="32" t="s">
        <v>13</v>
      </c>
      <c r="H77" s="31"/>
      <c r="I77" s="31"/>
      <c r="J77" s="32" t="s">
        <v>11</v>
      </c>
      <c r="K77" s="31"/>
      <c r="L77" s="32"/>
      <c r="M77" s="50"/>
    </row>
    <row r="78" spans="1:12" ht="12.75">
      <c r="A78" s="1"/>
      <c r="D78" s="14"/>
      <c r="F78" s="14"/>
      <c r="G78" s="1"/>
      <c r="J78" s="1"/>
      <c r="L78" s="1"/>
    </row>
    <row r="79" spans="1:12" ht="12.75">
      <c r="A79" s="1"/>
      <c r="E79" s="1"/>
      <c r="G79" s="1"/>
      <c r="J79" s="1"/>
      <c r="L79" s="1"/>
    </row>
    <row r="80" spans="1:11" ht="12.75">
      <c r="A80" s="26"/>
      <c r="B80" s="14"/>
      <c r="C80" s="14"/>
      <c r="D80" s="14"/>
      <c r="F80" s="14"/>
      <c r="H80" s="14"/>
      <c r="I80" s="14"/>
      <c r="K80" s="14"/>
    </row>
    <row r="81" ht="12.75">
      <c r="G81" s="17" t="s">
        <v>14</v>
      </c>
    </row>
    <row r="85" spans="9:13" ht="12.75">
      <c r="I85" s="14"/>
      <c r="J85" s="14"/>
      <c r="K85" s="14"/>
      <c r="L85" s="14"/>
      <c r="M85" s="14"/>
    </row>
  </sheetData>
  <mergeCells count="6">
    <mergeCell ref="H52:I53"/>
    <mergeCell ref="H54:I55"/>
    <mergeCell ref="L52:L53"/>
    <mergeCell ref="L54:L55"/>
    <mergeCell ref="J52:J53"/>
    <mergeCell ref="J54:J55"/>
  </mergeCells>
  <printOptions/>
  <pageMargins left="0.1968503937007874" right="0.1968503937007874" top="0.1968503937007874" bottom="0.1968503937007874" header="0" footer="0"/>
  <pageSetup fitToHeight="1" fitToWidth="1" horizontalDpi="120" verticalDpi="12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stamidou</cp:lastModifiedBy>
  <cp:lastPrinted>2007-11-22T14:44:41Z</cp:lastPrinted>
  <dcterms:created xsi:type="dcterms:W3CDTF">2005-07-13T10:25:23Z</dcterms:created>
  <dcterms:modified xsi:type="dcterms:W3CDTF">2007-11-28T15:01:58Z</dcterms:modified>
  <cp:category/>
  <cp:version/>
  <cp:contentType/>
  <cp:contentStatus/>
</cp:coreProperties>
</file>